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01.12.11" sheetId="1" r:id="rId1"/>
  </sheets>
  <externalReferences>
    <externalReference r:id="rId4"/>
  </externalReferences>
  <definedNames>
    <definedName name="_xlnm.Print_Titles" localSheetId="0">'01.12.11'!$A:$A,'01.12.11'!$2:$2</definedName>
    <definedName name="_xlnm.Print_Area" localSheetId="0">'01.12.11'!$A$1:$BB$33</definedName>
  </definedNames>
  <calcPr fullCalcOnLoad="1"/>
</workbook>
</file>

<file path=xl/sharedStrings.xml><?xml version="1.0" encoding="utf-8"?>
<sst xmlns="http://schemas.openxmlformats.org/spreadsheetml/2006/main" count="121" uniqueCount="49">
  <si>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</si>
  <si>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январь-ноябрь 2011 года по поселениям </t>
  </si>
  <si>
    <t>Белокалитвинского района</t>
  </si>
  <si>
    <t>по состоянию на 01.12.2011 года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</si>
  <si>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</si>
  <si>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</si>
  <si>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</si>
  <si>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</si>
  <si>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</si>
  <si>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</si>
  <si>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</si>
  <si>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</si>
  <si>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</si>
  <si>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</si>
  <si>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</si>
  <si>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</si>
  <si>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</si>
  <si>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</si>
  <si>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2011 год</t>
  </si>
  <si>
    <t>Откл. к пл. года</t>
  </si>
  <si>
    <t>план</t>
  </si>
  <si>
    <t>факт</t>
  </si>
  <si>
    <t>т.р</t>
  </si>
  <si>
    <t>%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</si>
  <si>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</si>
  <si>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</si>
  <si>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</si>
  <si>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</si>
  <si>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</si>
  <si>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Транспортный налог с организаций</t>
  </si>
  <si>
    <t>Транспортный налог с физ.лиц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</si>
  <si>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</si>
  <si>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</si>
  <si>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</si>
  <si>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</si>
  <si>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</si>
  <si>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</si>
  <si>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</si>
  <si>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</si>
  <si>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</si>
  <si>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</si>
  <si>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</si>
  <si>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</t>
  </si>
  <si>
    <t>Безвозмездные поступления</t>
  </si>
  <si>
    <t>Дотация</t>
  </si>
  <si>
    <t>Субвенции ВУС</t>
  </si>
  <si>
    <t>Иные межбюджетные трансферты</t>
  </si>
  <si>
    <t>Прочие безвозмездные поступления</t>
  </si>
  <si>
    <t>Всего доходов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</si>
</sst>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2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164" fontId="24" fillId="33" borderId="24" xfId="0" applyNumberFormat="1" applyFont="1" applyFill="1" applyBorder="1" applyAlignment="1">
      <alignment/>
    </xf>
    <xf numFmtId="164" fontId="24" fillId="33" borderId="25" xfId="0" applyNumberFormat="1" applyFont="1" applyFill="1" applyBorder="1" applyAlignment="1">
      <alignment/>
    </xf>
    <xf numFmtId="164" fontId="24" fillId="33" borderId="10" xfId="0" applyNumberFormat="1" applyFont="1" applyFill="1" applyBorder="1" applyAlignment="1">
      <alignment/>
    </xf>
    <xf numFmtId="164" fontId="24" fillId="33" borderId="23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2" fillId="0" borderId="10" xfId="0" applyFont="1" applyBorder="1" applyAlignment="1">
      <alignment/>
    </xf>
    <xf numFmtId="0" fontId="25" fillId="0" borderId="11" xfId="0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26" fillId="0" borderId="24" xfId="0" applyNumberFormat="1" applyFont="1" applyFill="1" applyBorder="1" applyAlignment="1">
      <alignment/>
    </xf>
    <xf numFmtId="164" fontId="26" fillId="0" borderId="11" xfId="0" applyNumberFormat="1" applyFont="1" applyFill="1" applyBorder="1" applyAlignment="1">
      <alignment/>
    </xf>
    <xf numFmtId="164" fontId="26" fillId="0" borderId="0" xfId="0" applyNumberFormat="1" applyFont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22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164" fontId="0" fillId="0" borderId="24" xfId="0" applyNumberFormat="1" applyFont="1" applyFill="1" applyBorder="1" applyAlignment="1">
      <alignment vertical="top"/>
    </xf>
    <xf numFmtId="164" fontId="0" fillId="0" borderId="26" xfId="0" applyNumberFormat="1" applyFont="1" applyFill="1" applyBorder="1" applyAlignment="1">
      <alignment vertical="top"/>
    </xf>
    <xf numFmtId="164" fontId="2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164" fontId="0" fillId="0" borderId="24" xfId="0" applyNumberFormat="1" applyFont="1" applyBorder="1" applyAlignment="1">
      <alignment vertical="top"/>
    </xf>
    <xf numFmtId="164" fontId="0" fillId="0" borderId="26" xfId="0" applyNumberFormat="1" applyFont="1" applyBorder="1" applyAlignment="1">
      <alignment vertical="top"/>
    </xf>
    <xf numFmtId="164" fontId="0" fillId="0" borderId="26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0" fontId="27" fillId="0" borderId="11" xfId="0" applyFont="1" applyBorder="1" applyAlignment="1">
      <alignment/>
    </xf>
    <xf numFmtId="164" fontId="24" fillId="0" borderId="24" xfId="0" applyNumberFormat="1" applyFont="1" applyFill="1" applyBorder="1" applyAlignment="1">
      <alignment/>
    </xf>
    <xf numFmtId="164" fontId="24" fillId="0" borderId="25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164" fontId="24" fillId="0" borderId="23" xfId="0" applyNumberFormat="1" applyFont="1" applyFill="1" applyBorder="1" applyAlignment="1">
      <alignment/>
    </xf>
    <xf numFmtId="164" fontId="28" fillId="0" borderId="24" xfId="0" applyNumberFormat="1" applyFont="1" applyFill="1" applyBorder="1" applyAlignment="1">
      <alignment/>
    </xf>
    <xf numFmtId="164" fontId="28" fillId="0" borderId="11" xfId="0" applyNumberFormat="1" applyFont="1" applyFill="1" applyBorder="1" applyAlignment="1">
      <alignment/>
    </xf>
    <xf numFmtId="164" fontId="28" fillId="0" borderId="0" xfId="0" applyNumberFormat="1" applyFont="1" applyAlignment="1">
      <alignment/>
    </xf>
    <xf numFmtId="0" fontId="24" fillId="0" borderId="0" xfId="0" applyFont="1" applyAlignment="1">
      <alignment/>
    </xf>
    <xf numFmtId="0" fontId="29" fillId="0" borderId="10" xfId="0" applyFont="1" applyFill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164" fontId="26" fillId="0" borderId="24" xfId="0" applyNumberFormat="1" applyFont="1" applyBorder="1" applyAlignment="1">
      <alignment vertical="top" wrapText="1"/>
    </xf>
    <xf numFmtId="164" fontId="26" fillId="0" borderId="26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30" fillId="0" borderId="10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vertical="top" wrapText="1"/>
    </xf>
    <xf numFmtId="164" fontId="26" fillId="0" borderId="24" xfId="0" applyNumberFormat="1" applyFont="1" applyFill="1" applyBorder="1" applyAlignment="1">
      <alignment vertical="top" wrapText="1"/>
    </xf>
    <xf numFmtId="164" fontId="26" fillId="0" borderId="26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164" fontId="32" fillId="0" borderId="24" xfId="0" applyNumberFormat="1" applyFont="1" applyBorder="1" applyAlignment="1">
      <alignment wrapText="1"/>
    </xf>
    <xf numFmtId="164" fontId="32" fillId="0" borderId="26" xfId="0" applyNumberFormat="1" applyFont="1" applyBorder="1" applyAlignment="1">
      <alignment wrapText="1"/>
    </xf>
    <xf numFmtId="0" fontId="22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24" fillId="10" borderId="10" xfId="0" applyFont="1" applyFill="1" applyBorder="1" applyAlignment="1">
      <alignment/>
    </xf>
    <xf numFmtId="0" fontId="24" fillId="10" borderId="11" xfId="0" applyFont="1" applyFill="1" applyBorder="1" applyAlignment="1">
      <alignment/>
    </xf>
    <xf numFmtId="164" fontId="24" fillId="10" borderId="24" xfId="0" applyNumberFormat="1" applyFont="1" applyFill="1" applyBorder="1" applyAlignment="1">
      <alignment/>
    </xf>
    <xf numFmtId="164" fontId="24" fillId="10" borderId="25" xfId="0" applyNumberFormat="1" applyFont="1" applyFill="1" applyBorder="1" applyAlignment="1">
      <alignment/>
    </xf>
    <xf numFmtId="164" fontId="24" fillId="10" borderId="10" xfId="0" applyNumberFormat="1" applyFont="1" applyFill="1" applyBorder="1" applyAlignment="1">
      <alignment/>
    </xf>
    <xf numFmtId="164" fontId="24" fillId="10" borderId="23" xfId="0" applyNumberFormat="1" applyFont="1" applyFill="1" applyBorder="1" applyAlignment="1">
      <alignment/>
    </xf>
    <xf numFmtId="164" fontId="28" fillId="10" borderId="24" xfId="0" applyNumberFormat="1" applyFont="1" applyFill="1" applyBorder="1" applyAlignment="1">
      <alignment/>
    </xf>
    <xf numFmtId="164" fontId="28" fillId="10" borderId="11" xfId="0" applyNumberFormat="1" applyFont="1" applyFill="1" applyBorder="1" applyAlignment="1">
      <alignment/>
    </xf>
    <xf numFmtId="0" fontId="24" fillId="1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0" fontId="24" fillId="10" borderId="27" xfId="0" applyFont="1" applyFill="1" applyBorder="1" applyAlignment="1">
      <alignment/>
    </xf>
    <xf numFmtId="0" fontId="24" fillId="10" borderId="28" xfId="0" applyFont="1" applyFill="1" applyBorder="1" applyAlignment="1">
      <alignment/>
    </xf>
    <xf numFmtId="164" fontId="24" fillId="10" borderId="29" xfId="0" applyNumberFormat="1" applyFont="1" applyFill="1" applyBorder="1" applyAlignment="1">
      <alignment/>
    </xf>
    <xf numFmtId="164" fontId="24" fillId="10" borderId="27" xfId="0" applyNumberFormat="1" applyFont="1" applyFill="1" applyBorder="1" applyAlignment="1">
      <alignment/>
    </xf>
    <xf numFmtId="164" fontId="24" fillId="10" borderId="30" xfId="0" applyNumberFormat="1" applyFont="1" applyFill="1" applyBorder="1" applyAlignment="1">
      <alignment/>
    </xf>
    <xf numFmtId="164" fontId="24" fillId="10" borderId="28" xfId="0" applyNumberFormat="1" applyFont="1" applyFill="1" applyBorder="1" applyAlignment="1">
      <alignment/>
    </xf>
    <xf numFmtId="164" fontId="24" fillId="10" borderId="31" xfId="0" applyNumberFormat="1" applyFont="1" applyFill="1" applyBorder="1" applyAlignment="1">
      <alignment/>
    </xf>
    <xf numFmtId="0" fontId="24" fillId="10" borderId="31" xfId="0" applyFont="1" applyFill="1" applyBorder="1" applyAlignment="1">
      <alignment/>
    </xf>
    <xf numFmtId="164" fontId="24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1\&#1055;&#1054;&#1057;&#1045;&#1051;&#1045;&#1053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3.11"/>
      <sheetName val="01.04.11"/>
      <sheetName val="01.05.11"/>
      <sheetName val="01.06.11"/>
      <sheetName val="01.07.11 (операт)"/>
      <sheetName val="01.07.11 ут."/>
      <sheetName val="01.08.11 (опер)"/>
      <sheetName val="01.09.11"/>
      <sheetName val="01.10.11опер"/>
      <sheetName val="01.10.11ут."/>
      <sheetName val="01.11.11"/>
      <sheetName val="01.12.11"/>
      <sheetName val="01.01.12."/>
      <sheetName val="01.01.12. (с зак.об.)"/>
      <sheetName val="Лист1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5"/>
  <sheetViews>
    <sheetView showZeros="0" tabSelected="1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D14" sqref="BD14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bestFit="1" customWidth="1"/>
    <col min="5" max="5" width="11.00390625" style="0" customWidth="1"/>
    <col min="6" max="6" width="10.00390625" style="0" customWidth="1"/>
    <col min="7" max="7" width="10.125" style="0" customWidth="1"/>
    <col min="8" max="8" width="9.375" style="0" bestFit="1" customWidth="1"/>
    <col min="9" max="10" width="9.25390625" style="0" customWidth="1"/>
    <col min="11" max="11" width="9.375" style="0" customWidth="1"/>
    <col min="12" max="12" width="9.25390625" style="0" bestFit="1" customWidth="1"/>
    <col min="13" max="13" width="9.25390625" style="0" customWidth="1"/>
    <col min="14" max="14" width="9.25390625" style="0" bestFit="1" customWidth="1"/>
    <col min="15" max="15" width="10.25390625" style="0" customWidth="1"/>
    <col min="17" max="17" width="10.00390625" style="0" customWidth="1"/>
    <col min="19" max="19" width="11.75390625" style="0" customWidth="1"/>
    <col min="20" max="20" width="10.00390625" style="0" customWidth="1"/>
    <col min="21" max="21" width="10.875" style="0" bestFit="1" customWidth="1"/>
    <col min="22" max="22" width="9.25390625" style="0" bestFit="1" customWidth="1"/>
    <col min="23" max="23" width="10.875" style="0" customWidth="1"/>
    <col min="24" max="24" width="9.25390625" style="0" bestFit="1" customWidth="1"/>
    <col min="25" max="25" width="9.375" style="0" customWidth="1"/>
    <col min="26" max="26" width="9.75390625" style="0" customWidth="1"/>
    <col min="27" max="27" width="11.375" style="0" customWidth="1"/>
    <col min="28" max="28" width="9.625" style="0" bestFit="1" customWidth="1"/>
    <col min="29" max="29" width="9.875" style="0" customWidth="1"/>
    <col min="30" max="31" width="10.25390625" style="0" customWidth="1"/>
    <col min="32" max="32" width="9.25390625" style="0" bestFit="1" customWidth="1"/>
    <col min="33" max="33" width="9.25390625" style="0" customWidth="1"/>
    <col min="34" max="34" width="10.875" style="0" customWidth="1"/>
    <col min="35" max="35" width="12.125" style="0" customWidth="1"/>
    <col min="36" max="36" width="9.25390625" style="0" bestFit="1" customWidth="1"/>
    <col min="37" max="38" width="9.25390625" style="0" customWidth="1"/>
    <col min="39" max="39" width="10.875" style="0" customWidth="1"/>
    <col min="40" max="40" width="9.25390625" style="0" bestFit="1" customWidth="1"/>
    <col min="41" max="41" width="9.25390625" style="0" customWidth="1"/>
    <col min="42" max="42" width="11.375" style="0" customWidth="1"/>
    <col min="43" max="43" width="11.75390625" style="0" customWidth="1"/>
    <col min="44" max="44" width="9.25390625" style="0" bestFit="1" customWidth="1"/>
    <col min="45" max="46" width="9.25390625" style="0" customWidth="1"/>
    <col min="47" max="47" width="10.375" style="0" bestFit="1" customWidth="1"/>
    <col min="48" max="48" width="9.25390625" style="0" bestFit="1" customWidth="1"/>
    <col min="49" max="49" width="8.875" style="0" customWidth="1"/>
    <col min="50" max="50" width="8.625" style="0" customWidth="1"/>
    <col min="51" max="51" width="11.875" style="0" customWidth="1"/>
    <col min="52" max="52" width="11.375" style="0" customWidth="1"/>
    <col min="53" max="53" width="11.125" style="0" customWidth="1"/>
    <col min="54" max="54" width="9.00390625" style="0" customWidth="1"/>
  </cols>
  <sheetData>
    <row r="1" ht="15.75" hidden="1">
      <c r="A1" t="s">
        <v>0</v>
      </c>
    </row>
    <row r="2" spans="2:18" ht="18"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  <c r="Q2" s="4"/>
      <c r="R2" s="4"/>
    </row>
    <row r="3" spans="3:14" ht="15.75"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6"/>
      <c r="N3" s="6"/>
    </row>
    <row r="4" spans="1:51" s="8" customFormat="1" ht="12.75" customHeight="1">
      <c r="A4" s="7" t="s">
        <v>3</v>
      </c>
      <c r="B4" s="7"/>
      <c r="E4" s="9"/>
      <c r="F4" s="9"/>
      <c r="G4" s="9"/>
      <c r="I4" s="9"/>
      <c r="J4" s="9"/>
      <c r="K4" s="9"/>
      <c r="M4" s="9"/>
      <c r="N4" s="9"/>
      <c r="O4" s="9"/>
      <c r="Q4" s="9"/>
      <c r="R4" s="9"/>
      <c r="S4" s="9"/>
      <c r="U4" s="9"/>
      <c r="V4" s="9"/>
      <c r="W4" s="9"/>
      <c r="Y4" s="9"/>
      <c r="Z4" s="9"/>
      <c r="AA4" s="9"/>
      <c r="AC4" s="9"/>
      <c r="AD4" s="9"/>
      <c r="AE4" s="9"/>
      <c r="AG4" s="9"/>
      <c r="AH4" s="9"/>
      <c r="AI4" s="9"/>
      <c r="AK4" s="9"/>
      <c r="AL4" s="9"/>
      <c r="AM4" s="10"/>
      <c r="AN4" s="10"/>
      <c r="AO4" s="10"/>
      <c r="AP4" s="10"/>
      <c r="AQ4" s="9"/>
      <c r="AS4" s="9"/>
      <c r="AT4" s="9"/>
      <c r="AU4" s="9"/>
      <c r="AW4" s="9"/>
      <c r="AX4" s="9"/>
      <c r="AY4" s="9"/>
    </row>
    <row r="5" spans="1:51" s="8" customFormat="1" ht="12.75" customHeight="1" thickBot="1">
      <c r="A5" s="11"/>
      <c r="B5" s="7"/>
      <c r="E5" s="9"/>
      <c r="F5" s="9"/>
      <c r="G5" s="9"/>
      <c r="I5" s="9"/>
      <c r="J5" s="9"/>
      <c r="K5" s="9"/>
      <c r="M5" s="9"/>
      <c r="N5" s="9"/>
      <c r="O5" s="9"/>
      <c r="Q5" s="9"/>
      <c r="R5" s="9"/>
      <c r="S5" s="9"/>
      <c r="U5" s="9"/>
      <c r="V5" s="9"/>
      <c r="W5" s="9"/>
      <c r="Y5" s="9"/>
      <c r="Z5" s="9"/>
      <c r="AA5" s="9"/>
      <c r="AC5" s="9"/>
      <c r="AD5" s="9"/>
      <c r="AE5" s="9"/>
      <c r="AG5" s="9"/>
      <c r="AH5" s="9"/>
      <c r="AI5" s="9"/>
      <c r="AK5" s="9"/>
      <c r="AL5" s="9"/>
      <c r="AM5" s="10"/>
      <c r="AN5" s="10"/>
      <c r="AO5" s="10"/>
      <c r="AP5" s="10"/>
      <c r="AQ5" s="9"/>
      <c r="AS5" s="9"/>
      <c r="AT5" s="9"/>
      <c r="AU5" s="9"/>
      <c r="AW5" s="9"/>
      <c r="AX5" s="9"/>
      <c r="AY5" s="9"/>
    </row>
    <row r="6" spans="1:54" s="20" customFormat="1" ht="15" customHeight="1" thickBot="1">
      <c r="A6" s="12" t="s">
        <v>4</v>
      </c>
      <c r="B6" s="13"/>
      <c r="C6" s="14" t="s">
        <v>5</v>
      </c>
      <c r="D6" s="15"/>
      <c r="E6" s="15"/>
      <c r="F6" s="16"/>
      <c r="G6" s="14" t="s">
        <v>6</v>
      </c>
      <c r="H6" s="15"/>
      <c r="I6" s="15"/>
      <c r="J6" s="16"/>
      <c r="K6" s="14" t="s">
        <v>7</v>
      </c>
      <c r="L6" s="15"/>
      <c r="M6" s="15"/>
      <c r="N6" s="16"/>
      <c r="O6" s="14" t="s">
        <v>8</v>
      </c>
      <c r="P6" s="15"/>
      <c r="Q6" s="15"/>
      <c r="R6" s="16"/>
      <c r="S6" s="14" t="s">
        <v>9</v>
      </c>
      <c r="T6" s="15"/>
      <c r="U6" s="15"/>
      <c r="V6" s="16"/>
      <c r="W6" s="14" t="s">
        <v>10</v>
      </c>
      <c r="X6" s="15"/>
      <c r="Y6" s="15"/>
      <c r="Z6" s="16"/>
      <c r="AA6" s="14" t="s">
        <v>11</v>
      </c>
      <c r="AB6" s="15"/>
      <c r="AC6" s="15"/>
      <c r="AD6" s="16"/>
      <c r="AE6" s="14" t="s">
        <v>12</v>
      </c>
      <c r="AF6" s="15"/>
      <c r="AG6" s="15"/>
      <c r="AH6" s="16"/>
      <c r="AI6" s="14" t="s">
        <v>13</v>
      </c>
      <c r="AJ6" s="15"/>
      <c r="AK6" s="15"/>
      <c r="AL6" s="16"/>
      <c r="AM6" s="14" t="s">
        <v>14</v>
      </c>
      <c r="AN6" s="15"/>
      <c r="AO6" s="15"/>
      <c r="AP6" s="16"/>
      <c r="AQ6" s="14" t="s">
        <v>15</v>
      </c>
      <c r="AR6" s="15"/>
      <c r="AS6" s="15"/>
      <c r="AT6" s="16"/>
      <c r="AU6" s="14" t="s">
        <v>16</v>
      </c>
      <c r="AV6" s="15"/>
      <c r="AW6" s="15"/>
      <c r="AX6" s="16"/>
      <c r="AY6" s="17" t="s">
        <v>17</v>
      </c>
      <c r="AZ6" s="18"/>
      <c r="BA6" s="18"/>
      <c r="BB6" s="19"/>
    </row>
    <row r="7" spans="1:54" s="32" customFormat="1" ht="15" customHeight="1">
      <c r="A7" s="21"/>
      <c r="B7" s="22"/>
      <c r="C7" s="23" t="s">
        <v>18</v>
      </c>
      <c r="D7" s="24"/>
      <c r="E7" s="25" t="s">
        <v>19</v>
      </c>
      <c r="F7" s="26"/>
      <c r="G7" s="23" t="s">
        <v>18</v>
      </c>
      <c r="H7" s="24"/>
      <c r="I7" s="25" t="s">
        <v>19</v>
      </c>
      <c r="J7" s="26"/>
      <c r="K7" s="23" t="s">
        <v>18</v>
      </c>
      <c r="L7" s="24"/>
      <c r="M7" s="25" t="s">
        <v>19</v>
      </c>
      <c r="N7" s="26"/>
      <c r="O7" s="23" t="s">
        <v>18</v>
      </c>
      <c r="P7" s="24"/>
      <c r="Q7" s="25" t="s">
        <v>19</v>
      </c>
      <c r="R7" s="26"/>
      <c r="S7" s="23" t="s">
        <v>18</v>
      </c>
      <c r="T7" s="24"/>
      <c r="U7" s="25" t="s">
        <v>19</v>
      </c>
      <c r="V7" s="26"/>
      <c r="W7" s="23" t="s">
        <v>18</v>
      </c>
      <c r="X7" s="24"/>
      <c r="Y7" s="25" t="s">
        <v>19</v>
      </c>
      <c r="Z7" s="26"/>
      <c r="AA7" s="23" t="s">
        <v>18</v>
      </c>
      <c r="AB7" s="24"/>
      <c r="AC7" s="25" t="s">
        <v>19</v>
      </c>
      <c r="AD7" s="26"/>
      <c r="AE7" s="23" t="s">
        <v>18</v>
      </c>
      <c r="AF7" s="24"/>
      <c r="AG7" s="25" t="s">
        <v>19</v>
      </c>
      <c r="AH7" s="26"/>
      <c r="AI7" s="23" t="s">
        <v>18</v>
      </c>
      <c r="AJ7" s="24"/>
      <c r="AK7" s="25" t="s">
        <v>19</v>
      </c>
      <c r="AL7" s="26"/>
      <c r="AM7" s="23" t="s">
        <v>18</v>
      </c>
      <c r="AN7" s="24"/>
      <c r="AO7" s="25" t="s">
        <v>19</v>
      </c>
      <c r="AP7" s="26"/>
      <c r="AQ7" s="23" t="s">
        <v>18</v>
      </c>
      <c r="AR7" s="24"/>
      <c r="AS7" s="25" t="s">
        <v>19</v>
      </c>
      <c r="AT7" s="26"/>
      <c r="AU7" s="23" t="s">
        <v>18</v>
      </c>
      <c r="AV7" s="24"/>
      <c r="AW7" s="25" t="s">
        <v>19</v>
      </c>
      <c r="AX7" s="27"/>
      <c r="AY7" s="28" t="s">
        <v>18</v>
      </c>
      <c r="AZ7" s="29"/>
      <c r="BA7" s="30" t="s">
        <v>19</v>
      </c>
      <c r="BB7" s="31"/>
    </row>
    <row r="8" spans="1:55" ht="12.75">
      <c r="A8" s="33"/>
      <c r="B8" s="34"/>
      <c r="C8" s="35" t="s">
        <v>20</v>
      </c>
      <c r="D8" s="36" t="s">
        <v>21</v>
      </c>
      <c r="E8" s="36" t="s">
        <v>22</v>
      </c>
      <c r="F8" s="37" t="s">
        <v>23</v>
      </c>
      <c r="G8" s="35" t="s">
        <v>20</v>
      </c>
      <c r="H8" s="36" t="s">
        <v>21</v>
      </c>
      <c r="I8" s="36" t="s">
        <v>22</v>
      </c>
      <c r="J8" s="37" t="s">
        <v>23</v>
      </c>
      <c r="K8" s="35" t="s">
        <v>20</v>
      </c>
      <c r="L8" s="36" t="s">
        <v>21</v>
      </c>
      <c r="M8" s="36" t="s">
        <v>22</v>
      </c>
      <c r="N8" s="37" t="s">
        <v>23</v>
      </c>
      <c r="O8" s="35" t="s">
        <v>20</v>
      </c>
      <c r="P8" s="36" t="s">
        <v>21</v>
      </c>
      <c r="Q8" s="36" t="s">
        <v>22</v>
      </c>
      <c r="R8" s="37" t="s">
        <v>23</v>
      </c>
      <c r="S8" s="35" t="s">
        <v>20</v>
      </c>
      <c r="T8" s="36" t="s">
        <v>21</v>
      </c>
      <c r="U8" s="36" t="s">
        <v>22</v>
      </c>
      <c r="V8" s="37" t="s">
        <v>23</v>
      </c>
      <c r="W8" s="35" t="s">
        <v>20</v>
      </c>
      <c r="X8" s="36" t="s">
        <v>21</v>
      </c>
      <c r="Y8" s="36" t="s">
        <v>22</v>
      </c>
      <c r="Z8" s="37" t="s">
        <v>23</v>
      </c>
      <c r="AA8" s="35" t="s">
        <v>20</v>
      </c>
      <c r="AB8" s="36" t="s">
        <v>21</v>
      </c>
      <c r="AC8" s="36" t="s">
        <v>22</v>
      </c>
      <c r="AD8" s="37" t="s">
        <v>23</v>
      </c>
      <c r="AE8" s="35" t="s">
        <v>20</v>
      </c>
      <c r="AF8" s="36" t="s">
        <v>21</v>
      </c>
      <c r="AG8" s="36" t="s">
        <v>22</v>
      </c>
      <c r="AH8" s="37" t="s">
        <v>23</v>
      </c>
      <c r="AI8" s="35" t="s">
        <v>20</v>
      </c>
      <c r="AJ8" s="36" t="s">
        <v>21</v>
      </c>
      <c r="AK8" s="36" t="s">
        <v>22</v>
      </c>
      <c r="AL8" s="37" t="s">
        <v>23</v>
      </c>
      <c r="AM8" s="35" t="s">
        <v>20</v>
      </c>
      <c r="AN8" s="36" t="s">
        <v>21</v>
      </c>
      <c r="AO8" s="36" t="s">
        <v>22</v>
      </c>
      <c r="AP8" s="37" t="s">
        <v>23</v>
      </c>
      <c r="AQ8" s="35" t="s">
        <v>20</v>
      </c>
      <c r="AR8" s="36" t="s">
        <v>21</v>
      </c>
      <c r="AS8" s="36" t="s">
        <v>22</v>
      </c>
      <c r="AT8" s="37" t="s">
        <v>23</v>
      </c>
      <c r="AU8" s="35" t="s">
        <v>20</v>
      </c>
      <c r="AV8" s="36" t="s">
        <v>21</v>
      </c>
      <c r="AW8" s="36" t="s">
        <v>22</v>
      </c>
      <c r="AX8" s="37" t="s">
        <v>23</v>
      </c>
      <c r="AY8" s="35" t="s">
        <v>20</v>
      </c>
      <c r="AZ8" s="38" t="s">
        <v>21</v>
      </c>
      <c r="BA8" s="36" t="s">
        <v>22</v>
      </c>
      <c r="BB8" s="37" t="s">
        <v>23</v>
      </c>
      <c r="BC8" s="39"/>
    </row>
    <row r="9" spans="1:54" s="47" customFormat="1" ht="12.75">
      <c r="A9" s="40" t="s">
        <v>24</v>
      </c>
      <c r="B9" s="41"/>
      <c r="C9" s="42">
        <f>SUM(C10:C19)</f>
        <v>78058.19999999998</v>
      </c>
      <c r="D9" s="43">
        <f>SUM(D10:D19)</f>
        <v>70752.49999999999</v>
      </c>
      <c r="E9" s="44">
        <f>D9-C9</f>
        <v>-7305.699999999997</v>
      </c>
      <c r="F9" s="45">
        <f>D9/C9%</f>
        <v>90.64070142534672</v>
      </c>
      <c r="G9" s="42">
        <f>SUM(G10:G19)</f>
        <v>3978.7</v>
      </c>
      <c r="H9" s="43">
        <f>SUM(H10:H19)</f>
        <v>3833.4000000000005</v>
      </c>
      <c r="I9" s="44">
        <f aca="true" t="shared" si="0" ref="I9:I33">H9-G9</f>
        <v>-145.29999999999927</v>
      </c>
      <c r="J9" s="45">
        <f aca="true" t="shared" si="1" ref="J9:J17">H9/G9%</f>
        <v>96.34805338427127</v>
      </c>
      <c r="K9" s="42">
        <f>SUM(K10:K19)</f>
        <v>5614.800000000001</v>
      </c>
      <c r="L9" s="43">
        <f>SUM(L10:L19)</f>
        <v>5565.4</v>
      </c>
      <c r="M9" s="44">
        <f aca="true" t="shared" si="2" ref="M9:M20">L9-K9</f>
        <v>-49.400000000001455</v>
      </c>
      <c r="N9" s="45">
        <f aca="true" t="shared" si="3" ref="N9:N18">L9/K9%</f>
        <v>99.12018237515136</v>
      </c>
      <c r="O9" s="42">
        <f>SUM(O10:O19)</f>
        <v>7649.700000000001</v>
      </c>
      <c r="P9" s="43">
        <f>SUM(P10:P19)</f>
        <v>8292.099999999999</v>
      </c>
      <c r="Q9" s="44">
        <f aca="true" t="shared" si="4" ref="Q9:Q33">P9-O9</f>
        <v>642.3999999999978</v>
      </c>
      <c r="R9" s="45">
        <f aca="true" t="shared" si="5" ref="R9:R17">P9/O9%</f>
        <v>108.39771494306963</v>
      </c>
      <c r="S9" s="42">
        <f>SUM(S10:S19)</f>
        <v>5424.1</v>
      </c>
      <c r="T9" s="43">
        <f>SUM(T10:T19)</f>
        <v>5222.199999999999</v>
      </c>
      <c r="U9" s="44">
        <f aca="true" t="shared" si="6" ref="U9:U33">T9-S9</f>
        <v>-201.90000000000146</v>
      </c>
      <c r="V9" s="45">
        <f aca="true" t="shared" si="7" ref="V9:V17">T9/S9%</f>
        <v>96.2777234932984</v>
      </c>
      <c r="W9" s="42">
        <f>SUM(W10:W19)</f>
        <v>3416.5</v>
      </c>
      <c r="X9" s="43">
        <f>SUM(X10:X19)</f>
        <v>3319.2999999999997</v>
      </c>
      <c r="Y9" s="44">
        <f aca="true" t="shared" si="8" ref="Y9:Y33">X9-W9</f>
        <v>-97.20000000000027</v>
      </c>
      <c r="Z9" s="45">
        <f aca="true" t="shared" si="9" ref="Z9:Z17">X9/W9%</f>
        <v>97.15498316991072</v>
      </c>
      <c r="AA9" s="42">
        <f>SUM(AA10:AA19)</f>
        <v>3546.2</v>
      </c>
      <c r="AB9" s="43">
        <f>SUM(AB10:AB19)</f>
        <v>2791.8</v>
      </c>
      <c r="AC9" s="44">
        <f aca="true" t="shared" si="10" ref="AC9:AC33">AB9-AA9</f>
        <v>-754.3999999999996</v>
      </c>
      <c r="AD9" s="45">
        <f aca="true" t="shared" si="11" ref="AD9:AD17">AB9/AA9%</f>
        <v>78.72652416671367</v>
      </c>
      <c r="AE9" s="42">
        <f>SUM(AE10:AE19)</f>
        <v>3495.5</v>
      </c>
      <c r="AF9" s="43">
        <f>SUM(AF10:AF19)</f>
        <v>2820.7</v>
      </c>
      <c r="AG9" s="44">
        <f aca="true" t="shared" si="12" ref="AG9:AG33">AF9-AE9</f>
        <v>-674.8000000000002</v>
      </c>
      <c r="AH9" s="45">
        <f aca="true" t="shared" si="13" ref="AH9:AH17">AF9/AE9%</f>
        <v>80.69517951652124</v>
      </c>
      <c r="AI9" s="42">
        <f>SUM(AI10:AI19)</f>
        <v>8316.9</v>
      </c>
      <c r="AJ9" s="43">
        <f>SUM(AJ10:AJ19)</f>
        <v>8532.099999999999</v>
      </c>
      <c r="AK9" s="44">
        <f aca="true" t="shared" si="14" ref="AK9:AK33">AJ9-AI9</f>
        <v>215.1999999999989</v>
      </c>
      <c r="AL9" s="45">
        <f aca="true" t="shared" si="15" ref="AL9:AL17">AJ9/AI9%</f>
        <v>102.58750255503853</v>
      </c>
      <c r="AM9" s="42">
        <f>SUM(AM10:AM19)</f>
        <v>1247.7000000000003</v>
      </c>
      <c r="AN9" s="43">
        <f>SUM(AN10:AN19)</f>
        <v>1298.6</v>
      </c>
      <c r="AO9" s="44">
        <f aca="true" t="shared" si="16" ref="AO9:AO33">AN9-AM9</f>
        <v>50.899999999999636</v>
      </c>
      <c r="AP9" s="45">
        <f aca="true" t="shared" si="17" ref="AP9:AP16">AN9/AM9%</f>
        <v>104.07950629157648</v>
      </c>
      <c r="AQ9" s="42">
        <f>SUM(AQ10:AQ19)</f>
        <v>4042.3</v>
      </c>
      <c r="AR9" s="43">
        <f>SUM(AR10:AR19)</f>
        <v>3321.4</v>
      </c>
      <c r="AS9" s="44">
        <f aca="true" t="shared" si="18" ref="AS9:AS33">AR9-AQ9</f>
        <v>-720.9000000000001</v>
      </c>
      <c r="AT9" s="45">
        <f aca="true" t="shared" si="19" ref="AT9:AT17">AR9/AQ9%</f>
        <v>82.16609356059669</v>
      </c>
      <c r="AU9" s="42">
        <f>SUM(AU10:AU19)</f>
        <v>8581.5</v>
      </c>
      <c r="AV9" s="43">
        <f>SUM(AV10:AV19)</f>
        <v>7125.900000000001</v>
      </c>
      <c r="AW9" s="44">
        <f aca="true" t="shared" si="20" ref="AW9:AW33">AV9-AU9</f>
        <v>-1455.5999999999995</v>
      </c>
      <c r="AX9" s="45">
        <f aca="true" t="shared" si="21" ref="AX9:AX17">AV9/AU9%</f>
        <v>83.03793043174271</v>
      </c>
      <c r="AY9" s="42">
        <f aca="true" t="shared" si="22" ref="AY9:AZ30">C9+G9+K9+O9+S9+W9+AA9+AE9+AI9+AM9+AQ9+AU9</f>
        <v>133372.09999999998</v>
      </c>
      <c r="AZ9" s="46">
        <f t="shared" si="22"/>
        <v>122875.39999999997</v>
      </c>
      <c r="BA9" s="44">
        <f>AZ9-AY9</f>
        <v>-10496.700000000012</v>
      </c>
      <c r="BB9" s="45">
        <f>AZ9/AY9%</f>
        <v>92.12976327132886</v>
      </c>
    </row>
    <row r="10" spans="1:55" ht="12.75">
      <c r="A10" s="48" t="s">
        <v>25</v>
      </c>
      <c r="B10" s="49"/>
      <c r="C10" s="50">
        <v>34915.1</v>
      </c>
      <c r="D10" s="51">
        <v>29050.1</v>
      </c>
      <c r="E10" s="52">
        <f aca="true" t="shared" si="23" ref="E10:E33">D10-C10</f>
        <v>-5865</v>
      </c>
      <c r="F10" s="53">
        <f>D10/C10%</f>
        <v>83.20211026174921</v>
      </c>
      <c r="G10" s="50">
        <v>667.7</v>
      </c>
      <c r="H10" s="51">
        <v>587.6</v>
      </c>
      <c r="I10" s="52">
        <f t="shared" si="0"/>
        <v>-80.10000000000002</v>
      </c>
      <c r="J10" s="53">
        <f t="shared" si="1"/>
        <v>88.00359442863561</v>
      </c>
      <c r="K10" s="50">
        <v>1207.9</v>
      </c>
      <c r="L10" s="51">
        <v>1150.7</v>
      </c>
      <c r="M10" s="52">
        <f t="shared" si="2"/>
        <v>-57.200000000000045</v>
      </c>
      <c r="N10" s="53">
        <f>L10/K10%</f>
        <v>95.26450865137842</v>
      </c>
      <c r="O10" s="50">
        <v>3792</v>
      </c>
      <c r="P10" s="51">
        <v>3864.8</v>
      </c>
      <c r="Q10" s="52">
        <f t="shared" si="4"/>
        <v>72.80000000000018</v>
      </c>
      <c r="R10" s="53">
        <f t="shared" si="5"/>
        <v>101.91983122362869</v>
      </c>
      <c r="S10" s="50">
        <v>629.3</v>
      </c>
      <c r="T10" s="51">
        <v>623.1</v>
      </c>
      <c r="U10" s="52">
        <f t="shared" si="6"/>
        <v>-6.199999999999932</v>
      </c>
      <c r="V10" s="53">
        <f t="shared" si="7"/>
        <v>99.01477832512317</v>
      </c>
      <c r="W10" s="50">
        <v>1215</v>
      </c>
      <c r="X10" s="51">
        <v>1093.8</v>
      </c>
      <c r="Y10" s="52">
        <f t="shared" si="8"/>
        <v>-121.20000000000005</v>
      </c>
      <c r="Z10" s="53">
        <f t="shared" si="9"/>
        <v>90.02469135802468</v>
      </c>
      <c r="AA10" s="50">
        <v>616</v>
      </c>
      <c r="AB10" s="51">
        <v>373.9</v>
      </c>
      <c r="AC10" s="52">
        <f t="shared" si="10"/>
        <v>-242.10000000000002</v>
      </c>
      <c r="AD10" s="53">
        <f t="shared" si="11"/>
        <v>60.69805194805194</v>
      </c>
      <c r="AE10" s="50">
        <v>589.3</v>
      </c>
      <c r="AF10" s="51">
        <v>479</v>
      </c>
      <c r="AG10" s="52">
        <f t="shared" si="12"/>
        <v>-110.29999999999995</v>
      </c>
      <c r="AH10" s="53">
        <f t="shared" si="13"/>
        <v>81.28287799083658</v>
      </c>
      <c r="AI10" s="50">
        <v>2043.5</v>
      </c>
      <c r="AJ10" s="51">
        <v>1349.3</v>
      </c>
      <c r="AK10" s="52">
        <f t="shared" si="14"/>
        <v>-694.2</v>
      </c>
      <c r="AL10" s="53">
        <f t="shared" si="15"/>
        <v>66.02887203327624</v>
      </c>
      <c r="AM10" s="50">
        <v>295.9</v>
      </c>
      <c r="AN10" s="51">
        <v>341.2</v>
      </c>
      <c r="AO10" s="52">
        <f t="shared" si="16"/>
        <v>45.30000000000001</v>
      </c>
      <c r="AP10" s="53">
        <f t="shared" si="17"/>
        <v>115.30922608989525</v>
      </c>
      <c r="AQ10" s="50">
        <v>900</v>
      </c>
      <c r="AR10" s="51">
        <v>698.8</v>
      </c>
      <c r="AS10" s="52">
        <f t="shared" si="18"/>
        <v>-201.20000000000005</v>
      </c>
      <c r="AT10" s="53">
        <f t="shared" si="19"/>
        <v>77.64444444444445</v>
      </c>
      <c r="AU10" s="50">
        <v>2724.4</v>
      </c>
      <c r="AV10" s="51">
        <v>2275.8</v>
      </c>
      <c r="AW10" s="52">
        <f t="shared" si="20"/>
        <v>-448.5999999999999</v>
      </c>
      <c r="AX10" s="53">
        <f t="shared" si="21"/>
        <v>83.53398913522244</v>
      </c>
      <c r="AY10" s="54">
        <f t="shared" si="22"/>
        <v>49596.100000000006</v>
      </c>
      <c r="AZ10" s="55">
        <f t="shared" si="22"/>
        <v>41888.100000000006</v>
      </c>
      <c r="BA10" s="52">
        <f>AZ10-AY10</f>
        <v>-7708</v>
      </c>
      <c r="BB10" s="53">
        <f>AZ10/AY10%</f>
        <v>84.45845540274335</v>
      </c>
      <c r="BC10" s="56"/>
    </row>
    <row r="11" spans="1:55" ht="24.75" customHeight="1">
      <c r="A11" s="57" t="s">
        <v>26</v>
      </c>
      <c r="B11" s="49"/>
      <c r="C11" s="50">
        <v>7409.7</v>
      </c>
      <c r="D11" s="51">
        <v>9405.8</v>
      </c>
      <c r="E11" s="52">
        <f t="shared" si="23"/>
        <v>1996.0999999999995</v>
      </c>
      <c r="F11" s="53">
        <f aca="true" t="shared" si="24" ref="F11:F16">D11/C11%</f>
        <v>126.93901237566973</v>
      </c>
      <c r="G11" s="50">
        <v>74.4</v>
      </c>
      <c r="H11" s="51">
        <v>73.1</v>
      </c>
      <c r="I11" s="52">
        <f t="shared" si="0"/>
        <v>-1.3000000000000114</v>
      </c>
      <c r="J11" s="53"/>
      <c r="K11" s="50">
        <v>311.9</v>
      </c>
      <c r="L11" s="51">
        <v>311.9</v>
      </c>
      <c r="M11" s="52">
        <f t="shared" si="2"/>
        <v>0</v>
      </c>
      <c r="N11" s="53">
        <f t="shared" si="3"/>
        <v>100</v>
      </c>
      <c r="O11" s="50"/>
      <c r="P11" s="51">
        <v>0.5</v>
      </c>
      <c r="Q11" s="52">
        <f t="shared" si="4"/>
        <v>0.5</v>
      </c>
      <c r="R11" s="53"/>
      <c r="S11" s="50">
        <v>4.3</v>
      </c>
      <c r="T11" s="51">
        <v>4.3</v>
      </c>
      <c r="U11" s="52">
        <f t="shared" si="6"/>
        <v>0</v>
      </c>
      <c r="V11" s="53">
        <f t="shared" si="7"/>
        <v>100</v>
      </c>
      <c r="W11" s="50">
        <v>223.5</v>
      </c>
      <c r="X11" s="51">
        <v>297.5</v>
      </c>
      <c r="Y11" s="52">
        <f t="shared" si="8"/>
        <v>74</v>
      </c>
      <c r="Z11" s="53">
        <f t="shared" si="9"/>
        <v>133.1096196868009</v>
      </c>
      <c r="AA11" s="50">
        <v>192.8</v>
      </c>
      <c r="AB11" s="51">
        <v>192.8</v>
      </c>
      <c r="AC11" s="52">
        <f t="shared" si="10"/>
        <v>0</v>
      </c>
      <c r="AD11" s="53">
        <f t="shared" si="11"/>
        <v>100</v>
      </c>
      <c r="AE11" s="50">
        <v>187.4</v>
      </c>
      <c r="AF11" s="51">
        <v>211.5</v>
      </c>
      <c r="AG11" s="52">
        <f t="shared" si="12"/>
        <v>24.099999999999994</v>
      </c>
      <c r="AH11" s="53">
        <f t="shared" si="13"/>
        <v>112.86019210245463</v>
      </c>
      <c r="AI11" s="50">
        <v>365.7</v>
      </c>
      <c r="AJ11" s="51">
        <v>707.6</v>
      </c>
      <c r="AK11" s="52">
        <f t="shared" si="14"/>
        <v>341.90000000000003</v>
      </c>
      <c r="AL11" s="53">
        <f t="shared" si="15"/>
        <v>193.4919332786437</v>
      </c>
      <c r="AM11" s="50">
        <v>32.4</v>
      </c>
      <c r="AN11" s="51">
        <v>34.3</v>
      </c>
      <c r="AO11" s="52">
        <f t="shared" si="16"/>
        <v>1.8999999999999986</v>
      </c>
      <c r="AP11" s="53">
        <f t="shared" si="17"/>
        <v>105.86419753086419</v>
      </c>
      <c r="AQ11" s="50">
        <v>80.3</v>
      </c>
      <c r="AR11" s="51">
        <v>119.6</v>
      </c>
      <c r="AS11" s="52">
        <f t="shared" si="18"/>
        <v>39.3</v>
      </c>
      <c r="AT11" s="53">
        <f t="shared" si="19"/>
        <v>148.9414694894147</v>
      </c>
      <c r="AU11" s="50">
        <v>820.7</v>
      </c>
      <c r="AV11" s="51">
        <v>427</v>
      </c>
      <c r="AW11" s="52">
        <f t="shared" si="20"/>
        <v>-393.70000000000005</v>
      </c>
      <c r="AX11" s="53">
        <f>AV11/AU11%</f>
        <v>52.02875594005117</v>
      </c>
      <c r="AY11" s="54">
        <f t="shared" si="22"/>
        <v>9703.099999999999</v>
      </c>
      <c r="AZ11" s="55">
        <f t="shared" si="22"/>
        <v>11785.899999999998</v>
      </c>
      <c r="BA11" s="52">
        <f aca="true" t="shared" si="25" ref="BA11:BA21">AZ11-AY11</f>
        <v>2082.7999999999993</v>
      </c>
      <c r="BB11" s="53">
        <f aca="true" t="shared" si="26" ref="BB11:BB21">AZ11/AY11%</f>
        <v>121.46530490255691</v>
      </c>
      <c r="BC11" s="56"/>
    </row>
    <row r="12" spans="1:55" ht="12.75">
      <c r="A12" s="48" t="s">
        <v>27</v>
      </c>
      <c r="B12" s="58"/>
      <c r="C12" s="59">
        <v>120.7</v>
      </c>
      <c r="D12" s="60">
        <v>120.3</v>
      </c>
      <c r="E12" s="52">
        <f t="shared" si="23"/>
        <v>-0.4000000000000057</v>
      </c>
      <c r="F12" s="53">
        <f t="shared" si="24"/>
        <v>99.66859983429991</v>
      </c>
      <c r="G12" s="59">
        <v>33.4</v>
      </c>
      <c r="H12" s="60">
        <v>30.6</v>
      </c>
      <c r="I12" s="52">
        <f t="shared" si="0"/>
        <v>-2.799999999999997</v>
      </c>
      <c r="J12" s="53">
        <f t="shared" si="1"/>
        <v>91.61676646706589</v>
      </c>
      <c r="K12" s="59">
        <v>2.3</v>
      </c>
      <c r="L12" s="60">
        <v>2.3</v>
      </c>
      <c r="M12" s="52">
        <f t="shared" si="2"/>
        <v>0</v>
      </c>
      <c r="N12" s="53">
        <f t="shared" si="3"/>
        <v>100</v>
      </c>
      <c r="O12" s="59">
        <v>137.4</v>
      </c>
      <c r="P12" s="60">
        <v>137.4</v>
      </c>
      <c r="Q12" s="52">
        <f t="shared" si="4"/>
        <v>0</v>
      </c>
      <c r="R12" s="53">
        <f t="shared" si="5"/>
        <v>100</v>
      </c>
      <c r="S12" s="59">
        <v>52.4</v>
      </c>
      <c r="T12" s="60">
        <v>52.5</v>
      </c>
      <c r="U12" s="52">
        <f t="shared" si="6"/>
        <v>0.10000000000000142</v>
      </c>
      <c r="V12" s="53">
        <f t="shared" si="7"/>
        <v>100.19083969465649</v>
      </c>
      <c r="W12" s="59">
        <v>50.9</v>
      </c>
      <c r="X12" s="60">
        <v>51</v>
      </c>
      <c r="Y12" s="52">
        <f t="shared" si="8"/>
        <v>0.10000000000000142</v>
      </c>
      <c r="Z12" s="53">
        <f t="shared" si="9"/>
        <v>100.19646365422396</v>
      </c>
      <c r="AA12" s="59">
        <v>51.2</v>
      </c>
      <c r="AB12" s="60">
        <v>51.2</v>
      </c>
      <c r="AC12" s="52">
        <f t="shared" si="10"/>
        <v>0</v>
      </c>
      <c r="AD12" s="53">
        <f t="shared" si="11"/>
        <v>100</v>
      </c>
      <c r="AE12" s="59">
        <v>22.1</v>
      </c>
      <c r="AF12" s="60">
        <v>63</v>
      </c>
      <c r="AG12" s="52">
        <f t="shared" si="12"/>
        <v>40.9</v>
      </c>
      <c r="AH12" s="53">
        <f t="shared" si="13"/>
        <v>285.0678733031674</v>
      </c>
      <c r="AI12" s="59">
        <v>238.1</v>
      </c>
      <c r="AJ12" s="60">
        <v>379.7</v>
      </c>
      <c r="AK12" s="52">
        <f t="shared" si="14"/>
        <v>141.6</v>
      </c>
      <c r="AL12" s="53">
        <f t="shared" si="15"/>
        <v>159.47081058378834</v>
      </c>
      <c r="AM12" s="59">
        <v>10.1</v>
      </c>
      <c r="AN12" s="60">
        <v>9.9</v>
      </c>
      <c r="AO12" s="52">
        <f t="shared" si="16"/>
        <v>-0.1999999999999993</v>
      </c>
      <c r="AP12" s="53">
        <f>AN12/AM12%</f>
        <v>98.01980198019803</v>
      </c>
      <c r="AQ12" s="59">
        <v>32.1</v>
      </c>
      <c r="AR12" s="60">
        <v>34</v>
      </c>
      <c r="AS12" s="52">
        <f t="shared" si="18"/>
        <v>1.8999999999999986</v>
      </c>
      <c r="AT12" s="53">
        <f t="shared" si="19"/>
        <v>105.9190031152648</v>
      </c>
      <c r="AU12" s="59"/>
      <c r="AV12" s="60">
        <v>0.1</v>
      </c>
      <c r="AW12" s="52">
        <f t="shared" si="20"/>
        <v>0.1</v>
      </c>
      <c r="AX12" s="53"/>
      <c r="AY12" s="54">
        <f t="shared" si="22"/>
        <v>750.7</v>
      </c>
      <c r="AZ12" s="55">
        <f t="shared" si="22"/>
        <v>932</v>
      </c>
      <c r="BA12" s="52">
        <f t="shared" si="25"/>
        <v>181.29999999999995</v>
      </c>
      <c r="BB12" s="53">
        <f t="shared" si="26"/>
        <v>124.15079259357931</v>
      </c>
      <c r="BC12" s="56"/>
    </row>
    <row r="13" spans="1:55" ht="12.75">
      <c r="A13" s="61" t="s">
        <v>28</v>
      </c>
      <c r="B13" s="58"/>
      <c r="C13" s="59">
        <v>315</v>
      </c>
      <c r="D13" s="60">
        <v>278.5</v>
      </c>
      <c r="E13" s="52">
        <f t="shared" si="23"/>
        <v>-36.5</v>
      </c>
      <c r="F13" s="53">
        <f t="shared" si="24"/>
        <v>88.41269841269842</v>
      </c>
      <c r="G13" s="59">
        <v>8</v>
      </c>
      <c r="H13" s="60">
        <v>6.9</v>
      </c>
      <c r="I13" s="52">
        <f t="shared" si="0"/>
        <v>-1.0999999999999996</v>
      </c>
      <c r="J13" s="53">
        <f t="shared" si="1"/>
        <v>86.25</v>
      </c>
      <c r="K13" s="59">
        <v>33.2</v>
      </c>
      <c r="L13" s="60">
        <v>32.2</v>
      </c>
      <c r="M13" s="52">
        <f t="shared" si="2"/>
        <v>-1</v>
      </c>
      <c r="N13" s="53">
        <f t="shared" si="3"/>
        <v>96.98795180722892</v>
      </c>
      <c r="O13" s="59">
        <v>11</v>
      </c>
      <c r="P13" s="60">
        <v>9.8</v>
      </c>
      <c r="Q13" s="52">
        <f t="shared" si="4"/>
        <v>-1.1999999999999993</v>
      </c>
      <c r="R13" s="53">
        <f t="shared" si="5"/>
        <v>89.0909090909091</v>
      </c>
      <c r="S13" s="59">
        <v>10.1</v>
      </c>
      <c r="T13" s="60">
        <v>7.8</v>
      </c>
      <c r="U13" s="52">
        <f t="shared" si="6"/>
        <v>-2.3</v>
      </c>
      <c r="V13" s="53"/>
      <c r="W13" s="59">
        <v>19.6</v>
      </c>
      <c r="X13" s="60">
        <v>17.4</v>
      </c>
      <c r="Y13" s="52">
        <f t="shared" si="8"/>
        <v>-2.200000000000003</v>
      </c>
      <c r="Z13" s="53">
        <f t="shared" si="9"/>
        <v>88.77551020408163</v>
      </c>
      <c r="AA13" s="59">
        <v>3.9</v>
      </c>
      <c r="AB13" s="60">
        <v>3.6</v>
      </c>
      <c r="AC13" s="52">
        <f t="shared" si="10"/>
        <v>-0.2999999999999998</v>
      </c>
      <c r="AD13" s="53">
        <f t="shared" si="11"/>
        <v>92.3076923076923</v>
      </c>
      <c r="AE13" s="59">
        <v>6.6</v>
      </c>
      <c r="AF13" s="60">
        <v>1.3</v>
      </c>
      <c r="AG13" s="52">
        <f t="shared" si="12"/>
        <v>-5.3</v>
      </c>
      <c r="AH13" s="53"/>
      <c r="AI13" s="59">
        <v>38.4</v>
      </c>
      <c r="AJ13" s="60">
        <v>53</v>
      </c>
      <c r="AK13" s="52">
        <f t="shared" si="14"/>
        <v>14.600000000000001</v>
      </c>
      <c r="AL13" s="53">
        <f t="shared" si="15"/>
        <v>138.02083333333334</v>
      </c>
      <c r="AM13" s="59">
        <v>6.1</v>
      </c>
      <c r="AN13" s="60">
        <v>4.6</v>
      </c>
      <c r="AO13" s="52">
        <f t="shared" si="16"/>
        <v>-1.5</v>
      </c>
      <c r="AP13" s="53">
        <f t="shared" si="17"/>
        <v>75.40983606557377</v>
      </c>
      <c r="AQ13" s="59">
        <v>46.5</v>
      </c>
      <c r="AR13" s="60">
        <v>24.1</v>
      </c>
      <c r="AS13" s="52">
        <f t="shared" si="18"/>
        <v>-22.4</v>
      </c>
      <c r="AT13" s="53">
        <f t="shared" si="19"/>
        <v>51.82795698924731</v>
      </c>
      <c r="AU13" s="59">
        <v>110.2</v>
      </c>
      <c r="AV13" s="60">
        <v>36.7</v>
      </c>
      <c r="AW13" s="52">
        <f t="shared" si="20"/>
        <v>-73.5</v>
      </c>
      <c r="AX13" s="53">
        <f t="shared" si="21"/>
        <v>33.30308529945553</v>
      </c>
      <c r="AY13" s="54">
        <f t="shared" si="22"/>
        <v>608.6</v>
      </c>
      <c r="AZ13" s="55">
        <f t="shared" si="22"/>
        <v>475.90000000000003</v>
      </c>
      <c r="BA13" s="52">
        <f t="shared" si="25"/>
        <v>-132.7</v>
      </c>
      <c r="BB13" s="53">
        <f t="shared" si="26"/>
        <v>78.19585934932633</v>
      </c>
      <c r="BC13" s="56"/>
    </row>
    <row r="14" spans="1:55" ht="12.75">
      <c r="A14" s="61" t="s">
        <v>29</v>
      </c>
      <c r="B14" s="58"/>
      <c r="C14" s="59">
        <v>1172.6</v>
      </c>
      <c r="D14" s="60">
        <v>653.7</v>
      </c>
      <c r="E14" s="52">
        <f t="shared" si="23"/>
        <v>-518.8999999999999</v>
      </c>
      <c r="F14" s="53">
        <f t="shared" si="24"/>
        <v>55.74791062595941</v>
      </c>
      <c r="G14" s="59">
        <v>101.4</v>
      </c>
      <c r="H14" s="60">
        <v>102.7</v>
      </c>
      <c r="I14" s="52">
        <f t="shared" si="0"/>
        <v>1.2999999999999972</v>
      </c>
      <c r="J14" s="53">
        <f>H14/G14%</f>
        <v>101.28205128205128</v>
      </c>
      <c r="K14" s="59">
        <v>9.4</v>
      </c>
      <c r="L14" s="60">
        <v>9.8</v>
      </c>
      <c r="M14" s="52">
        <f t="shared" si="2"/>
        <v>0.40000000000000036</v>
      </c>
      <c r="N14" s="53">
        <f t="shared" si="3"/>
        <v>104.25531914893618</v>
      </c>
      <c r="O14" s="59">
        <v>87.9</v>
      </c>
      <c r="P14" s="60">
        <v>54.2</v>
      </c>
      <c r="Q14" s="52">
        <f t="shared" si="4"/>
        <v>-33.7</v>
      </c>
      <c r="R14" s="53">
        <f t="shared" si="5"/>
        <v>61.66097838452787</v>
      </c>
      <c r="S14" s="59">
        <v>9.2</v>
      </c>
      <c r="T14" s="60">
        <v>7.4</v>
      </c>
      <c r="U14" s="52">
        <f t="shared" si="6"/>
        <v>-1.799999999999999</v>
      </c>
      <c r="V14" s="53">
        <f t="shared" si="7"/>
        <v>80.43478260869566</v>
      </c>
      <c r="W14" s="59">
        <v>45.8</v>
      </c>
      <c r="X14" s="60">
        <v>50.8</v>
      </c>
      <c r="Y14" s="52">
        <f t="shared" si="8"/>
        <v>5</v>
      </c>
      <c r="Z14" s="53">
        <f t="shared" si="9"/>
        <v>110.91703056768559</v>
      </c>
      <c r="AA14" s="59">
        <v>30.1</v>
      </c>
      <c r="AB14" s="60">
        <v>30.1</v>
      </c>
      <c r="AC14" s="52">
        <f t="shared" si="10"/>
        <v>0</v>
      </c>
      <c r="AD14" s="53">
        <f t="shared" si="11"/>
        <v>100.00000000000001</v>
      </c>
      <c r="AE14" s="59">
        <v>11.5</v>
      </c>
      <c r="AF14" s="60">
        <v>15.2</v>
      </c>
      <c r="AG14" s="52">
        <f t="shared" si="12"/>
        <v>3.6999999999999993</v>
      </c>
      <c r="AH14" s="53">
        <f t="shared" si="13"/>
        <v>132.17391304347825</v>
      </c>
      <c r="AI14" s="59">
        <v>213.4</v>
      </c>
      <c r="AJ14" s="60">
        <v>173.5</v>
      </c>
      <c r="AK14" s="52">
        <f t="shared" si="14"/>
        <v>-39.900000000000006</v>
      </c>
      <c r="AL14" s="53">
        <f t="shared" si="15"/>
        <v>81.30271790065605</v>
      </c>
      <c r="AM14" s="59">
        <v>1.3</v>
      </c>
      <c r="AN14" s="60">
        <v>1.7</v>
      </c>
      <c r="AO14" s="52">
        <f t="shared" si="16"/>
        <v>0.3999999999999999</v>
      </c>
      <c r="AP14" s="53">
        <f t="shared" si="17"/>
        <v>130.76923076923075</v>
      </c>
      <c r="AQ14" s="59">
        <v>25</v>
      </c>
      <c r="AR14" s="60">
        <v>20.5</v>
      </c>
      <c r="AS14" s="52">
        <f t="shared" si="18"/>
        <v>-4.5</v>
      </c>
      <c r="AT14" s="53">
        <f t="shared" si="19"/>
        <v>82</v>
      </c>
      <c r="AU14" s="59">
        <v>94.7</v>
      </c>
      <c r="AV14" s="60">
        <v>86.8</v>
      </c>
      <c r="AW14" s="52">
        <f t="shared" si="20"/>
        <v>-7.900000000000006</v>
      </c>
      <c r="AX14" s="53">
        <f t="shared" si="21"/>
        <v>91.65786694825765</v>
      </c>
      <c r="AY14" s="54">
        <f t="shared" si="22"/>
        <v>1802.3000000000002</v>
      </c>
      <c r="AZ14" s="55">
        <f t="shared" si="22"/>
        <v>1206.4</v>
      </c>
      <c r="BA14" s="52">
        <f t="shared" si="25"/>
        <v>-595.9000000000001</v>
      </c>
      <c r="BB14" s="53">
        <f t="shared" si="26"/>
        <v>66.9366920046607</v>
      </c>
      <c r="BC14" s="56"/>
    </row>
    <row r="15" spans="1:55" ht="12.75">
      <c r="A15" s="61" t="s">
        <v>30</v>
      </c>
      <c r="B15" s="58"/>
      <c r="C15" s="59">
        <v>3992.6</v>
      </c>
      <c r="D15" s="60">
        <v>3930.5</v>
      </c>
      <c r="E15" s="52">
        <f t="shared" si="23"/>
        <v>-62.09999999999991</v>
      </c>
      <c r="F15" s="53">
        <f t="shared" si="24"/>
        <v>98.44462255172068</v>
      </c>
      <c r="G15" s="59">
        <v>296.2</v>
      </c>
      <c r="H15" s="60">
        <v>297.3</v>
      </c>
      <c r="I15" s="52">
        <f t="shared" si="0"/>
        <v>1.1000000000000227</v>
      </c>
      <c r="J15" s="53">
        <f>H15/G15%</f>
        <v>100.37137069547605</v>
      </c>
      <c r="K15" s="59">
        <v>490</v>
      </c>
      <c r="L15" s="60">
        <v>489.5</v>
      </c>
      <c r="M15" s="52">
        <f t="shared" si="2"/>
        <v>-0.5</v>
      </c>
      <c r="N15" s="53">
        <f t="shared" si="3"/>
        <v>99.89795918367346</v>
      </c>
      <c r="O15" s="59">
        <v>124.4</v>
      </c>
      <c r="P15" s="60">
        <v>129.6</v>
      </c>
      <c r="Q15" s="52">
        <f t="shared" si="4"/>
        <v>5.199999999999989</v>
      </c>
      <c r="R15" s="53">
        <f t="shared" si="5"/>
        <v>104.18006430868166</v>
      </c>
      <c r="S15" s="59">
        <v>121.1</v>
      </c>
      <c r="T15" s="60">
        <v>123.5</v>
      </c>
      <c r="U15" s="52">
        <f t="shared" si="6"/>
        <v>2.4000000000000057</v>
      </c>
      <c r="V15" s="53">
        <f t="shared" si="7"/>
        <v>101.98183319570605</v>
      </c>
      <c r="W15" s="59">
        <v>408.3</v>
      </c>
      <c r="X15" s="60">
        <v>413.4</v>
      </c>
      <c r="Y15" s="52">
        <f t="shared" si="8"/>
        <v>5.099999999999966</v>
      </c>
      <c r="Z15" s="53">
        <f t="shared" si="9"/>
        <v>101.24908155767817</v>
      </c>
      <c r="AA15" s="59">
        <v>174.2</v>
      </c>
      <c r="AB15" s="60">
        <v>174.2</v>
      </c>
      <c r="AC15" s="52">
        <f t="shared" si="10"/>
        <v>0</v>
      </c>
      <c r="AD15" s="53">
        <f t="shared" si="11"/>
        <v>100</v>
      </c>
      <c r="AE15" s="59">
        <v>196.6</v>
      </c>
      <c r="AF15" s="60">
        <v>199.6</v>
      </c>
      <c r="AG15" s="52">
        <f t="shared" si="12"/>
        <v>3</v>
      </c>
      <c r="AH15" s="53">
        <f t="shared" si="13"/>
        <v>101.52594099694812</v>
      </c>
      <c r="AI15" s="59">
        <v>482.4</v>
      </c>
      <c r="AJ15" s="60">
        <v>504.6</v>
      </c>
      <c r="AK15" s="52">
        <f t="shared" si="14"/>
        <v>22.200000000000045</v>
      </c>
      <c r="AL15" s="53">
        <f t="shared" si="15"/>
        <v>104.60199004975125</v>
      </c>
      <c r="AM15" s="59">
        <v>134.9</v>
      </c>
      <c r="AN15" s="60">
        <v>123.8</v>
      </c>
      <c r="AO15" s="52">
        <f t="shared" si="16"/>
        <v>-11.100000000000009</v>
      </c>
      <c r="AP15" s="53">
        <f t="shared" si="17"/>
        <v>91.77168272794663</v>
      </c>
      <c r="AQ15" s="59">
        <v>539</v>
      </c>
      <c r="AR15" s="60">
        <v>576</v>
      </c>
      <c r="AS15" s="52">
        <f t="shared" si="18"/>
        <v>37</v>
      </c>
      <c r="AT15" s="53">
        <f t="shared" si="19"/>
        <v>106.86456400742115</v>
      </c>
      <c r="AU15" s="59">
        <v>694.9</v>
      </c>
      <c r="AV15" s="60">
        <v>604.6</v>
      </c>
      <c r="AW15" s="52">
        <f t="shared" si="20"/>
        <v>-90.29999999999995</v>
      </c>
      <c r="AX15" s="53">
        <f t="shared" si="21"/>
        <v>87.00532450712333</v>
      </c>
      <c r="AY15" s="54">
        <f t="shared" si="22"/>
        <v>7654.599999999999</v>
      </c>
      <c r="AZ15" s="55">
        <f t="shared" si="22"/>
        <v>7566.600000000001</v>
      </c>
      <c r="BA15" s="52">
        <f t="shared" si="25"/>
        <v>-87.99999999999818</v>
      </c>
      <c r="BB15" s="53">
        <f t="shared" si="26"/>
        <v>98.8503644867139</v>
      </c>
      <c r="BC15" s="56"/>
    </row>
    <row r="16" spans="1:55" s="67" customFormat="1" ht="12.75">
      <c r="A16" s="62" t="s">
        <v>31</v>
      </c>
      <c r="B16" s="63"/>
      <c r="C16" s="64">
        <v>26303.5</v>
      </c>
      <c r="D16" s="65">
        <v>23374.8</v>
      </c>
      <c r="E16" s="52">
        <f t="shared" si="23"/>
        <v>-2928.7000000000007</v>
      </c>
      <c r="F16" s="53">
        <f t="shared" si="24"/>
        <v>88.86574030072043</v>
      </c>
      <c r="G16" s="64">
        <v>2087.5</v>
      </c>
      <c r="H16" s="65">
        <v>2015.9</v>
      </c>
      <c r="I16" s="52">
        <f t="shared" si="0"/>
        <v>-71.59999999999991</v>
      </c>
      <c r="J16" s="53">
        <f t="shared" si="1"/>
        <v>96.57005988023953</v>
      </c>
      <c r="K16" s="64">
        <v>2369.1</v>
      </c>
      <c r="L16" s="65">
        <v>2367.9</v>
      </c>
      <c r="M16" s="52">
        <f t="shared" si="2"/>
        <v>-1.199999999999818</v>
      </c>
      <c r="N16" s="53">
        <f t="shared" si="3"/>
        <v>99.94934785361531</v>
      </c>
      <c r="O16" s="64">
        <v>894.1</v>
      </c>
      <c r="P16" s="65">
        <v>1083.6</v>
      </c>
      <c r="Q16" s="52">
        <f t="shared" si="4"/>
        <v>189.4999999999999</v>
      </c>
      <c r="R16" s="53">
        <f t="shared" si="5"/>
        <v>121.19449725981431</v>
      </c>
      <c r="S16" s="64">
        <v>3988.1</v>
      </c>
      <c r="T16" s="65">
        <v>3958.7</v>
      </c>
      <c r="U16" s="52">
        <f t="shared" si="6"/>
        <v>-29.40000000000009</v>
      </c>
      <c r="V16" s="53">
        <f t="shared" si="7"/>
        <v>99.26280685037987</v>
      </c>
      <c r="W16" s="64">
        <v>639.5</v>
      </c>
      <c r="X16" s="65">
        <v>654.8</v>
      </c>
      <c r="Y16" s="52">
        <f t="shared" si="8"/>
        <v>15.299999999999955</v>
      </c>
      <c r="Z16" s="53">
        <f t="shared" si="9"/>
        <v>102.39249413604378</v>
      </c>
      <c r="AA16" s="64">
        <v>1673.7</v>
      </c>
      <c r="AB16" s="65">
        <v>974.5</v>
      </c>
      <c r="AC16" s="52">
        <f t="shared" si="10"/>
        <v>-699.2</v>
      </c>
      <c r="AD16" s="53">
        <f t="shared" si="11"/>
        <v>58.22429348150803</v>
      </c>
      <c r="AE16" s="64">
        <v>2307.8</v>
      </c>
      <c r="AF16" s="65">
        <v>1694.6</v>
      </c>
      <c r="AG16" s="52">
        <f t="shared" si="12"/>
        <v>-613.2000000000003</v>
      </c>
      <c r="AH16" s="53">
        <f t="shared" si="13"/>
        <v>73.42923996880144</v>
      </c>
      <c r="AI16" s="64">
        <v>2931.2</v>
      </c>
      <c r="AJ16" s="65">
        <v>1582.2</v>
      </c>
      <c r="AK16" s="52">
        <f t="shared" si="14"/>
        <v>-1348.9999999999998</v>
      </c>
      <c r="AL16" s="53">
        <f t="shared" si="15"/>
        <v>53.97789301310044</v>
      </c>
      <c r="AM16" s="64">
        <v>708.1</v>
      </c>
      <c r="AN16" s="65">
        <v>650.3</v>
      </c>
      <c r="AO16" s="52">
        <f t="shared" si="16"/>
        <v>-57.80000000000007</v>
      </c>
      <c r="AP16" s="53">
        <f t="shared" si="17"/>
        <v>91.83731111424939</v>
      </c>
      <c r="AQ16" s="64">
        <v>1260</v>
      </c>
      <c r="AR16" s="65">
        <v>901.1</v>
      </c>
      <c r="AS16" s="52">
        <f t="shared" si="18"/>
        <v>-358.9</v>
      </c>
      <c r="AT16" s="53">
        <f t="shared" si="19"/>
        <v>71.51587301587303</v>
      </c>
      <c r="AU16" s="64">
        <v>3111.4</v>
      </c>
      <c r="AV16" s="65">
        <v>2662.3</v>
      </c>
      <c r="AW16" s="52">
        <f t="shared" si="20"/>
        <v>-449.0999999999999</v>
      </c>
      <c r="AX16" s="53">
        <f t="shared" si="21"/>
        <v>85.5659831587067</v>
      </c>
      <c r="AY16" s="54">
        <f t="shared" si="22"/>
        <v>48273.99999999999</v>
      </c>
      <c r="AZ16" s="55">
        <f t="shared" si="22"/>
        <v>41920.700000000004</v>
      </c>
      <c r="BA16" s="52">
        <f t="shared" si="25"/>
        <v>-6353.299999999988</v>
      </c>
      <c r="BB16" s="53">
        <f t="shared" si="26"/>
        <v>86.83908522185858</v>
      </c>
      <c r="BC16" s="66"/>
    </row>
    <row r="17" spans="1:55" ht="12.75" customHeight="1">
      <c r="A17" s="68" t="s">
        <v>32</v>
      </c>
      <c r="B17" s="69"/>
      <c r="C17" s="70"/>
      <c r="D17" s="71"/>
      <c r="E17" s="52">
        <f t="shared" si="23"/>
        <v>0</v>
      </c>
      <c r="F17" s="53"/>
      <c r="G17" s="70">
        <v>68</v>
      </c>
      <c r="H17" s="71">
        <v>73.9</v>
      </c>
      <c r="I17" s="52">
        <f t="shared" si="0"/>
        <v>5.900000000000006</v>
      </c>
      <c r="J17" s="53">
        <f t="shared" si="1"/>
        <v>108.67647058823529</v>
      </c>
      <c r="K17" s="70">
        <v>70.6</v>
      </c>
      <c r="L17" s="71">
        <v>95.2</v>
      </c>
      <c r="M17" s="52">
        <f t="shared" si="2"/>
        <v>24.60000000000001</v>
      </c>
      <c r="N17" s="53">
        <f t="shared" si="3"/>
        <v>134.84419263456093</v>
      </c>
      <c r="O17" s="70">
        <v>16.3</v>
      </c>
      <c r="P17" s="71">
        <v>28.9</v>
      </c>
      <c r="Q17" s="52">
        <f t="shared" si="4"/>
        <v>12.599999999999998</v>
      </c>
      <c r="R17" s="53">
        <f t="shared" si="5"/>
        <v>177.3006134969325</v>
      </c>
      <c r="S17" s="70">
        <v>42.5</v>
      </c>
      <c r="T17" s="71">
        <v>41.4</v>
      </c>
      <c r="U17" s="52">
        <f t="shared" si="6"/>
        <v>-1.1000000000000014</v>
      </c>
      <c r="V17" s="53">
        <f t="shared" si="7"/>
        <v>97.41176470588235</v>
      </c>
      <c r="W17" s="70">
        <v>70.7</v>
      </c>
      <c r="X17" s="71">
        <v>72.6</v>
      </c>
      <c r="Y17" s="52">
        <f t="shared" si="8"/>
        <v>1.8999999999999915</v>
      </c>
      <c r="Z17" s="53">
        <f t="shared" si="9"/>
        <v>102.68741159830267</v>
      </c>
      <c r="AA17" s="70">
        <v>8.6</v>
      </c>
      <c r="AB17" s="71">
        <v>8.5</v>
      </c>
      <c r="AC17" s="52">
        <f t="shared" si="10"/>
        <v>-0.09999999999999964</v>
      </c>
      <c r="AD17" s="53">
        <f t="shared" si="11"/>
        <v>98.83720930232559</v>
      </c>
      <c r="AE17" s="70">
        <v>24.7</v>
      </c>
      <c r="AF17" s="71">
        <v>24.3</v>
      </c>
      <c r="AG17" s="52">
        <f t="shared" si="12"/>
        <v>-0.3999999999999986</v>
      </c>
      <c r="AH17" s="53">
        <f t="shared" si="13"/>
        <v>98.38056680161944</v>
      </c>
      <c r="AI17" s="70">
        <v>12</v>
      </c>
      <c r="AJ17" s="71">
        <v>15.5</v>
      </c>
      <c r="AK17" s="52">
        <f t="shared" si="14"/>
        <v>3.5</v>
      </c>
      <c r="AL17" s="53">
        <f t="shared" si="15"/>
        <v>129.16666666666669</v>
      </c>
      <c r="AM17" s="70">
        <v>35.9</v>
      </c>
      <c r="AN17" s="71">
        <v>41.8</v>
      </c>
      <c r="AO17" s="52">
        <f t="shared" si="16"/>
        <v>5.899999999999999</v>
      </c>
      <c r="AP17" s="53">
        <f>AN17/AM17%</f>
        <v>116.43454038997214</v>
      </c>
      <c r="AQ17" s="70">
        <v>64.2</v>
      </c>
      <c r="AR17" s="71">
        <v>67.4</v>
      </c>
      <c r="AS17" s="52">
        <f t="shared" si="18"/>
        <v>3.200000000000003</v>
      </c>
      <c r="AT17" s="53">
        <f t="shared" si="19"/>
        <v>104.98442367601247</v>
      </c>
      <c r="AU17" s="70">
        <v>100</v>
      </c>
      <c r="AV17" s="71">
        <v>88</v>
      </c>
      <c r="AW17" s="52">
        <f t="shared" si="20"/>
        <v>-12</v>
      </c>
      <c r="AX17" s="53">
        <f t="shared" si="21"/>
        <v>88</v>
      </c>
      <c r="AY17" s="54">
        <f t="shared" si="22"/>
        <v>513.5</v>
      </c>
      <c r="AZ17" s="55">
        <f t="shared" si="22"/>
        <v>557.5</v>
      </c>
      <c r="BA17" s="52">
        <f t="shared" si="25"/>
        <v>44</v>
      </c>
      <c r="BB17" s="53">
        <f t="shared" si="26"/>
        <v>108.56864654333009</v>
      </c>
      <c r="BC17" s="56"/>
    </row>
    <row r="18" spans="1:55" ht="21.75" customHeight="1">
      <c r="A18" s="68" t="s">
        <v>33</v>
      </c>
      <c r="B18" s="69"/>
      <c r="C18" s="70"/>
      <c r="D18" s="72">
        <v>4.4</v>
      </c>
      <c r="E18" s="52">
        <f t="shared" si="23"/>
        <v>4.4</v>
      </c>
      <c r="F18" s="53"/>
      <c r="G18" s="70"/>
      <c r="H18" s="72">
        <v>0.2</v>
      </c>
      <c r="I18" s="52">
        <f t="shared" si="0"/>
        <v>0.2</v>
      </c>
      <c r="J18" s="53"/>
      <c r="K18" s="70">
        <v>3.3</v>
      </c>
      <c r="L18" s="72">
        <v>3.3</v>
      </c>
      <c r="M18" s="52">
        <f t="shared" si="2"/>
        <v>0</v>
      </c>
      <c r="N18" s="53">
        <f t="shared" si="3"/>
        <v>99.99999999999999</v>
      </c>
      <c r="O18" s="70"/>
      <c r="P18" s="72"/>
      <c r="Q18" s="52">
        <f t="shared" si="4"/>
        <v>0</v>
      </c>
      <c r="R18" s="53"/>
      <c r="S18" s="70"/>
      <c r="T18" s="72">
        <v>0.2</v>
      </c>
      <c r="U18" s="52">
        <f t="shared" si="6"/>
        <v>0.2</v>
      </c>
      <c r="V18" s="53"/>
      <c r="W18" s="70"/>
      <c r="X18" s="72">
        <v>7.6</v>
      </c>
      <c r="Y18" s="52">
        <f t="shared" si="8"/>
        <v>7.6</v>
      </c>
      <c r="Z18" s="53"/>
      <c r="AA18" s="70"/>
      <c r="AB18" s="72"/>
      <c r="AC18" s="52">
        <f t="shared" si="10"/>
        <v>0</v>
      </c>
      <c r="AD18" s="53"/>
      <c r="AE18" s="70"/>
      <c r="AF18" s="72">
        <v>0.7</v>
      </c>
      <c r="AG18" s="52">
        <f t="shared" si="12"/>
        <v>0.7</v>
      </c>
      <c r="AH18" s="53"/>
      <c r="AI18" s="70"/>
      <c r="AJ18" s="72">
        <v>0.2</v>
      </c>
      <c r="AK18" s="52">
        <f t="shared" si="14"/>
        <v>0.2</v>
      </c>
      <c r="AL18" s="53"/>
      <c r="AM18" s="70"/>
      <c r="AN18" s="72"/>
      <c r="AO18" s="52">
        <f t="shared" si="16"/>
        <v>0</v>
      </c>
      <c r="AP18" s="53"/>
      <c r="AQ18" s="70"/>
      <c r="AR18" s="72">
        <v>-0.2</v>
      </c>
      <c r="AS18" s="52">
        <f t="shared" si="18"/>
        <v>-0.2</v>
      </c>
      <c r="AT18" s="53"/>
      <c r="AU18" s="70"/>
      <c r="AV18" s="72"/>
      <c r="AW18" s="52">
        <f t="shared" si="20"/>
        <v>0</v>
      </c>
      <c r="AX18" s="53"/>
      <c r="AY18" s="54">
        <f t="shared" si="22"/>
        <v>3.3</v>
      </c>
      <c r="AZ18" s="55">
        <f t="shared" si="22"/>
        <v>16.4</v>
      </c>
      <c r="BA18" s="52">
        <f t="shared" si="25"/>
        <v>13.099999999999998</v>
      </c>
      <c r="BB18" s="53"/>
      <c r="BC18" s="56"/>
    </row>
    <row r="19" spans="1:55" s="82" customFormat="1" ht="21.75" customHeight="1">
      <c r="A19" s="73" t="s">
        <v>34</v>
      </c>
      <c r="B19" s="74"/>
      <c r="C19" s="75">
        <f>SUM(C20:C27)</f>
        <v>3829</v>
      </c>
      <c r="D19" s="76">
        <f>SUM(D20:D27)</f>
        <v>3934.3999999999996</v>
      </c>
      <c r="E19" s="77">
        <f t="shared" si="23"/>
        <v>105.39999999999964</v>
      </c>
      <c r="F19" s="78">
        <f>D19/C19%</f>
        <v>102.7526769391486</v>
      </c>
      <c r="G19" s="75">
        <f>SUM(G20:G27)</f>
        <v>642.1</v>
      </c>
      <c r="H19" s="76">
        <f>SUM(H20:H27)</f>
        <v>645.2</v>
      </c>
      <c r="I19" s="77">
        <f t="shared" si="0"/>
        <v>3.1000000000000227</v>
      </c>
      <c r="J19" s="78">
        <f>H19/G19%</f>
        <v>100.4827908425479</v>
      </c>
      <c r="K19" s="75">
        <f>SUM(K20:K27)</f>
        <v>1117.1</v>
      </c>
      <c r="L19" s="76">
        <f>SUM(L20:L27)</f>
        <v>1102.6</v>
      </c>
      <c r="M19" s="77">
        <f t="shared" si="2"/>
        <v>-14.5</v>
      </c>
      <c r="N19" s="78">
        <f>L19/K19%</f>
        <v>98.70199624026498</v>
      </c>
      <c r="O19" s="75">
        <f>SUM(O20:O27)</f>
        <v>2586.6</v>
      </c>
      <c r="P19" s="76">
        <f>SUM(P20:P27)</f>
        <v>2983.3</v>
      </c>
      <c r="Q19" s="77">
        <f t="shared" si="4"/>
        <v>396.7000000000003</v>
      </c>
      <c r="R19" s="78">
        <f>P19/O19%</f>
        <v>115.33673548287328</v>
      </c>
      <c r="S19" s="75">
        <f>SUM(S20:S27)</f>
        <v>567.1</v>
      </c>
      <c r="T19" s="76">
        <f>SUM(T20:T27)</f>
        <v>403.29999999999995</v>
      </c>
      <c r="U19" s="77">
        <f t="shared" si="6"/>
        <v>-163.80000000000007</v>
      </c>
      <c r="V19" s="78">
        <f>T19/S19%</f>
        <v>71.11620525480514</v>
      </c>
      <c r="W19" s="75">
        <f>SUM(W20:W27)</f>
        <v>743.2</v>
      </c>
      <c r="X19" s="76">
        <f>SUM(X20:X27)</f>
        <v>660.4</v>
      </c>
      <c r="Y19" s="77">
        <f t="shared" si="8"/>
        <v>-82.80000000000007</v>
      </c>
      <c r="Z19" s="78">
        <f>X19/W19%</f>
        <v>88.85898815931108</v>
      </c>
      <c r="AA19" s="75">
        <f>SUM(AA20:AA27)</f>
        <v>795.6999999999999</v>
      </c>
      <c r="AB19" s="76">
        <f>SUM(AB20:AB27)</f>
        <v>983</v>
      </c>
      <c r="AC19" s="77">
        <f t="shared" si="10"/>
        <v>187.30000000000007</v>
      </c>
      <c r="AD19" s="78">
        <f>AB19/AA19%</f>
        <v>123.53902224456455</v>
      </c>
      <c r="AE19" s="75">
        <f>SUM(AE20:AE27)</f>
        <v>149.5</v>
      </c>
      <c r="AF19" s="76">
        <f>SUM(AF20:AF27)</f>
        <v>131.5</v>
      </c>
      <c r="AG19" s="77">
        <f t="shared" si="12"/>
        <v>-18</v>
      </c>
      <c r="AH19" s="78">
        <f>AF19/AE19%</f>
        <v>87.95986622073578</v>
      </c>
      <c r="AI19" s="75">
        <f>SUM(AI20:AI27)</f>
        <v>1992.2</v>
      </c>
      <c r="AJ19" s="76">
        <f>SUM(AJ20:AJ27)</f>
        <v>3766.5</v>
      </c>
      <c r="AK19" s="77">
        <f t="shared" si="14"/>
        <v>1774.3</v>
      </c>
      <c r="AL19" s="78">
        <f>AJ19/AI19%</f>
        <v>189.06234313823913</v>
      </c>
      <c r="AM19" s="75">
        <f>SUM(AM20:AM27)</f>
        <v>23</v>
      </c>
      <c r="AN19" s="76">
        <f>SUM(AN20:AN27)</f>
        <v>91</v>
      </c>
      <c r="AO19" s="77">
        <f t="shared" si="16"/>
        <v>68</v>
      </c>
      <c r="AP19" s="78">
        <f>AN19/AM19%</f>
        <v>395.65217391304344</v>
      </c>
      <c r="AQ19" s="75">
        <f>SUM(AQ20:AQ27)</f>
        <v>1095.2</v>
      </c>
      <c r="AR19" s="76">
        <f>SUM(AR20:AR27)</f>
        <v>880.1</v>
      </c>
      <c r="AS19" s="77">
        <f t="shared" si="18"/>
        <v>-215.10000000000002</v>
      </c>
      <c r="AT19" s="78">
        <f>AR19/AQ19%</f>
        <v>80.35975164353543</v>
      </c>
      <c r="AU19" s="75">
        <f>SUM(AU20:AU27)</f>
        <v>925.2</v>
      </c>
      <c r="AV19" s="76">
        <f>SUM(AV20:AV27)</f>
        <v>944.6</v>
      </c>
      <c r="AW19" s="77">
        <f t="shared" si="20"/>
        <v>19.399999999999977</v>
      </c>
      <c r="AX19" s="78">
        <f>AV19/AU19%</f>
        <v>102.0968439256377</v>
      </c>
      <c r="AY19" s="79">
        <f t="shared" si="22"/>
        <v>14465.900000000005</v>
      </c>
      <c r="AZ19" s="80">
        <f t="shared" si="22"/>
        <v>16525.899999999998</v>
      </c>
      <c r="BA19" s="77">
        <f t="shared" si="25"/>
        <v>2059.9999999999927</v>
      </c>
      <c r="BB19" s="78">
        <f t="shared" si="26"/>
        <v>114.24038601124018</v>
      </c>
      <c r="BC19" s="81"/>
    </row>
    <row r="20" spans="1:55" s="87" customFormat="1" ht="12.75">
      <c r="A20" s="83" t="s">
        <v>35</v>
      </c>
      <c r="B20" s="84"/>
      <c r="C20" s="85">
        <v>3543.7</v>
      </c>
      <c r="D20" s="86">
        <v>3242.2</v>
      </c>
      <c r="E20" s="52">
        <f t="shared" si="23"/>
        <v>-301.5</v>
      </c>
      <c r="F20" s="53">
        <f>D20/C20%</f>
        <v>91.49194344893755</v>
      </c>
      <c r="G20" s="85">
        <v>635</v>
      </c>
      <c r="H20" s="86">
        <v>614.9</v>
      </c>
      <c r="I20" s="52">
        <f t="shared" si="0"/>
        <v>-20.100000000000023</v>
      </c>
      <c r="J20" s="53">
        <f>H20/G20%</f>
        <v>96.83464566929133</v>
      </c>
      <c r="K20" s="85">
        <v>994.7</v>
      </c>
      <c r="L20" s="86">
        <v>1009.5</v>
      </c>
      <c r="M20" s="52">
        <f t="shared" si="2"/>
        <v>14.799999999999955</v>
      </c>
      <c r="N20" s="53">
        <f>L20/K20%</f>
        <v>101.48788579471196</v>
      </c>
      <c r="O20" s="85">
        <v>2576.1</v>
      </c>
      <c r="P20" s="86">
        <v>2957.5</v>
      </c>
      <c r="Q20" s="52">
        <f t="shared" si="4"/>
        <v>381.4000000000001</v>
      </c>
      <c r="R20" s="53">
        <f>P20/O20%</f>
        <v>114.80532588020651</v>
      </c>
      <c r="S20" s="85">
        <v>567.1</v>
      </c>
      <c r="T20" s="86">
        <v>400.9</v>
      </c>
      <c r="U20" s="52">
        <f t="shared" si="6"/>
        <v>-166.20000000000005</v>
      </c>
      <c r="V20" s="53">
        <f>T20/S20%</f>
        <v>70.69299947099276</v>
      </c>
      <c r="W20" s="85">
        <v>620.4</v>
      </c>
      <c r="X20" s="86">
        <v>524.1</v>
      </c>
      <c r="Y20" s="52">
        <f t="shared" si="8"/>
        <v>-96.29999999999995</v>
      </c>
      <c r="Z20" s="53">
        <f>X20/W20%</f>
        <v>84.47775628626694</v>
      </c>
      <c r="AA20" s="85">
        <v>791.9</v>
      </c>
      <c r="AB20" s="86">
        <v>979.2</v>
      </c>
      <c r="AC20" s="52">
        <f t="shared" si="10"/>
        <v>187.30000000000007</v>
      </c>
      <c r="AD20" s="53">
        <f>AB20/AA20%</f>
        <v>123.65197625962875</v>
      </c>
      <c r="AE20" s="85">
        <v>149.5</v>
      </c>
      <c r="AF20" s="86">
        <v>127</v>
      </c>
      <c r="AG20" s="52">
        <f t="shared" si="12"/>
        <v>-22.5</v>
      </c>
      <c r="AH20" s="53">
        <f>AF20/AE20%</f>
        <v>84.94983277591973</v>
      </c>
      <c r="AI20" s="85">
        <v>1989</v>
      </c>
      <c r="AJ20" s="86">
        <v>2724.8</v>
      </c>
      <c r="AK20" s="52">
        <f t="shared" si="14"/>
        <v>735.8000000000002</v>
      </c>
      <c r="AL20" s="53">
        <f>AJ20/AI20%</f>
        <v>136.99346405228758</v>
      </c>
      <c r="AM20" s="85">
        <v>23</v>
      </c>
      <c r="AN20" s="86">
        <v>79.5</v>
      </c>
      <c r="AO20" s="52">
        <f t="shared" si="16"/>
        <v>56.5</v>
      </c>
      <c r="AP20" s="53">
        <f>AN20/AM20%</f>
        <v>345.65217391304344</v>
      </c>
      <c r="AQ20" s="85">
        <v>1095.2</v>
      </c>
      <c r="AR20" s="86">
        <v>872.7</v>
      </c>
      <c r="AS20" s="52">
        <f t="shared" si="18"/>
        <v>-222.5</v>
      </c>
      <c r="AT20" s="53">
        <f>AR20/AQ20%</f>
        <v>79.68407596785975</v>
      </c>
      <c r="AU20" s="85">
        <v>169.9</v>
      </c>
      <c r="AV20" s="86">
        <v>358.5</v>
      </c>
      <c r="AW20" s="52">
        <f t="shared" si="20"/>
        <v>188.6</v>
      </c>
      <c r="AX20" s="53">
        <f>AV20/AU20%</f>
        <v>211.00647439670394</v>
      </c>
      <c r="AY20" s="54">
        <f t="shared" si="22"/>
        <v>13155.5</v>
      </c>
      <c r="AZ20" s="55">
        <f t="shared" si="22"/>
        <v>13890.800000000003</v>
      </c>
      <c r="BA20" s="52">
        <f t="shared" si="25"/>
        <v>735.3000000000029</v>
      </c>
      <c r="BB20" s="53">
        <f t="shared" si="26"/>
        <v>105.5892972520999</v>
      </c>
      <c r="BC20" s="56"/>
    </row>
    <row r="21" spans="1:55" ht="12.75">
      <c r="A21" s="88" t="s">
        <v>36</v>
      </c>
      <c r="B21" s="89"/>
      <c r="C21" s="90">
        <v>95.4</v>
      </c>
      <c r="D21" s="91">
        <v>122.5</v>
      </c>
      <c r="E21" s="52">
        <f t="shared" si="23"/>
        <v>27.099999999999994</v>
      </c>
      <c r="F21" s="53">
        <f>D21/C21%</f>
        <v>128.40670859538784</v>
      </c>
      <c r="G21" s="90"/>
      <c r="H21" s="91"/>
      <c r="I21" s="52">
        <f t="shared" si="0"/>
        <v>0</v>
      </c>
      <c r="J21" s="53"/>
      <c r="K21" s="90">
        <v>119.6</v>
      </c>
      <c r="L21" s="91">
        <v>90.1</v>
      </c>
      <c r="M21" s="52">
        <f>L21-K21</f>
        <v>-29.5</v>
      </c>
      <c r="N21" s="53">
        <f>L21/K21%</f>
        <v>75.33444816053512</v>
      </c>
      <c r="O21" s="90"/>
      <c r="P21" s="91"/>
      <c r="Q21" s="52">
        <f t="shared" si="4"/>
        <v>0</v>
      </c>
      <c r="R21" s="53"/>
      <c r="S21" s="90"/>
      <c r="T21" s="91"/>
      <c r="U21" s="52">
        <f t="shared" si="6"/>
        <v>0</v>
      </c>
      <c r="V21" s="53"/>
      <c r="W21" s="90">
        <v>71.1</v>
      </c>
      <c r="X21" s="91">
        <v>65.3</v>
      </c>
      <c r="Y21" s="52">
        <f t="shared" si="8"/>
        <v>-5.799999999999997</v>
      </c>
      <c r="Z21" s="53">
        <f>X21/W21%</f>
        <v>91.84247538677918</v>
      </c>
      <c r="AA21" s="90"/>
      <c r="AB21" s="91"/>
      <c r="AC21" s="52">
        <f t="shared" si="10"/>
        <v>0</v>
      </c>
      <c r="AD21" s="53"/>
      <c r="AE21" s="90">
        <v>0</v>
      </c>
      <c r="AF21" s="91">
        <v>4.2</v>
      </c>
      <c r="AG21" s="52">
        <f t="shared" si="12"/>
        <v>4.2</v>
      </c>
      <c r="AH21" s="53"/>
      <c r="AI21" s="90">
        <v>3.2</v>
      </c>
      <c r="AJ21" s="91">
        <v>3.2</v>
      </c>
      <c r="AK21" s="52">
        <f>AJ21-AI21</f>
        <v>0</v>
      </c>
      <c r="AL21" s="53">
        <f>AJ21/AI21%</f>
        <v>100</v>
      </c>
      <c r="AM21" s="90"/>
      <c r="AN21" s="91"/>
      <c r="AO21" s="52">
        <f t="shared" si="16"/>
        <v>0</v>
      </c>
      <c r="AP21" s="53"/>
      <c r="AQ21" s="90"/>
      <c r="AR21" s="91"/>
      <c r="AS21" s="52">
        <f t="shared" si="18"/>
        <v>0</v>
      </c>
      <c r="AT21" s="53"/>
      <c r="AU21" s="90">
        <v>385.7</v>
      </c>
      <c r="AV21" s="91">
        <v>211.5</v>
      </c>
      <c r="AW21" s="52">
        <f t="shared" si="20"/>
        <v>-174.2</v>
      </c>
      <c r="AX21" s="53">
        <f>AV21/AU21%</f>
        <v>54.835364272750844</v>
      </c>
      <c r="AY21" s="54">
        <f t="shared" si="22"/>
        <v>675</v>
      </c>
      <c r="AZ21" s="55">
        <f t="shared" si="22"/>
        <v>496.79999999999995</v>
      </c>
      <c r="BA21" s="52">
        <f t="shared" si="25"/>
        <v>-178.20000000000005</v>
      </c>
      <c r="BB21" s="53">
        <f t="shared" si="26"/>
        <v>73.6</v>
      </c>
      <c r="BC21" s="56"/>
    </row>
    <row r="22" spans="1:55" ht="12.75">
      <c r="A22" s="88" t="s">
        <v>37</v>
      </c>
      <c r="B22" s="89"/>
      <c r="C22" s="90">
        <v>68.6</v>
      </c>
      <c r="D22" s="91">
        <v>68.6</v>
      </c>
      <c r="E22" s="52">
        <f t="shared" si="23"/>
        <v>0</v>
      </c>
      <c r="F22" s="53">
        <f>D22/C22%</f>
        <v>100</v>
      </c>
      <c r="G22" s="90"/>
      <c r="H22" s="91"/>
      <c r="I22" s="52">
        <f t="shared" si="0"/>
        <v>0</v>
      </c>
      <c r="J22" s="53"/>
      <c r="K22" s="90"/>
      <c r="L22" s="91"/>
      <c r="M22" s="52">
        <f aca="true" t="shared" si="27" ref="M22:M33">L22-K22</f>
        <v>0</v>
      </c>
      <c r="N22" s="53"/>
      <c r="O22" s="90"/>
      <c r="P22" s="91"/>
      <c r="Q22" s="52">
        <f t="shared" si="4"/>
        <v>0</v>
      </c>
      <c r="R22" s="53"/>
      <c r="S22" s="90"/>
      <c r="T22" s="91"/>
      <c r="U22" s="52">
        <f t="shared" si="6"/>
        <v>0</v>
      </c>
      <c r="V22" s="53"/>
      <c r="W22" s="90"/>
      <c r="X22" s="91"/>
      <c r="Y22" s="52">
        <f t="shared" si="8"/>
        <v>0</v>
      </c>
      <c r="Z22" s="53"/>
      <c r="AA22" s="90"/>
      <c r="AB22" s="91"/>
      <c r="AC22" s="52">
        <f t="shared" si="10"/>
        <v>0</v>
      </c>
      <c r="AD22" s="53"/>
      <c r="AE22" s="90"/>
      <c r="AF22" s="91"/>
      <c r="AG22" s="52">
        <f t="shared" si="12"/>
        <v>0</v>
      </c>
      <c r="AH22" s="53"/>
      <c r="AI22" s="90"/>
      <c r="AJ22" s="91"/>
      <c r="AK22" s="52">
        <f t="shared" si="14"/>
        <v>0</v>
      </c>
      <c r="AL22" s="53"/>
      <c r="AM22" s="90"/>
      <c r="AN22" s="91"/>
      <c r="AO22" s="52">
        <f t="shared" si="16"/>
        <v>0</v>
      </c>
      <c r="AP22" s="53"/>
      <c r="AQ22" s="90"/>
      <c r="AR22" s="91"/>
      <c r="AS22" s="52">
        <f t="shared" si="18"/>
        <v>0</v>
      </c>
      <c r="AT22" s="53"/>
      <c r="AU22" s="90"/>
      <c r="AV22" s="91"/>
      <c r="AW22" s="52">
        <f>AV22-AU22</f>
        <v>0</v>
      </c>
      <c r="AX22" s="53"/>
      <c r="AY22" s="54">
        <f t="shared" si="22"/>
        <v>68.6</v>
      </c>
      <c r="AZ22" s="55">
        <f t="shared" si="22"/>
        <v>68.6</v>
      </c>
      <c r="BA22" s="52">
        <f>AZ22-AY22</f>
        <v>0</v>
      </c>
      <c r="BB22" s="53">
        <f>AZ22/AY22%</f>
        <v>100</v>
      </c>
      <c r="BC22" s="56"/>
    </row>
    <row r="23" spans="1:55" ht="12.75">
      <c r="A23" s="92" t="s">
        <v>38</v>
      </c>
      <c r="B23" s="89"/>
      <c r="C23" s="90">
        <v>13.9</v>
      </c>
      <c r="D23" s="91">
        <v>15.4</v>
      </c>
      <c r="E23" s="52">
        <f t="shared" si="23"/>
        <v>1.5</v>
      </c>
      <c r="F23" s="53">
        <f>D23/C23%</f>
        <v>110.7913669064748</v>
      </c>
      <c r="G23" s="90"/>
      <c r="H23" s="91"/>
      <c r="I23" s="52">
        <f t="shared" si="0"/>
        <v>0</v>
      </c>
      <c r="J23" s="53"/>
      <c r="K23" s="90">
        <v>2</v>
      </c>
      <c r="L23" s="91">
        <v>1.9</v>
      </c>
      <c r="M23" s="52">
        <f t="shared" si="27"/>
        <v>-0.10000000000000009</v>
      </c>
      <c r="N23" s="53"/>
      <c r="O23" s="90"/>
      <c r="P23" s="91"/>
      <c r="Q23" s="52">
        <f t="shared" si="4"/>
        <v>0</v>
      </c>
      <c r="R23" s="53"/>
      <c r="S23" s="90"/>
      <c r="T23" s="91"/>
      <c r="U23" s="52">
        <f t="shared" si="6"/>
        <v>0</v>
      </c>
      <c r="V23" s="53"/>
      <c r="W23" s="90"/>
      <c r="X23" s="91">
        <v>3.7</v>
      </c>
      <c r="Y23" s="52">
        <f t="shared" si="8"/>
        <v>3.7</v>
      </c>
      <c r="Z23" s="53"/>
      <c r="AA23" s="90"/>
      <c r="AB23" s="91"/>
      <c r="AC23" s="52">
        <f t="shared" si="10"/>
        <v>0</v>
      </c>
      <c r="AD23" s="53"/>
      <c r="AE23" s="90"/>
      <c r="AF23" s="91"/>
      <c r="AG23" s="52">
        <f t="shared" si="12"/>
        <v>0</v>
      </c>
      <c r="AH23" s="53"/>
      <c r="AI23" s="90"/>
      <c r="AJ23" s="91"/>
      <c r="AK23" s="52">
        <f t="shared" si="14"/>
        <v>0</v>
      </c>
      <c r="AL23" s="53"/>
      <c r="AM23" s="90"/>
      <c r="AN23" s="91"/>
      <c r="AO23" s="52">
        <f t="shared" si="16"/>
        <v>0</v>
      </c>
      <c r="AP23" s="53"/>
      <c r="AQ23" s="90"/>
      <c r="AR23" s="91">
        <v>5.4</v>
      </c>
      <c r="AS23" s="52">
        <f t="shared" si="18"/>
        <v>5.4</v>
      </c>
      <c r="AT23" s="53"/>
      <c r="AU23" s="90">
        <v>4.9</v>
      </c>
      <c r="AV23" s="91">
        <v>6</v>
      </c>
      <c r="AW23" s="52">
        <f>AV23-AU23</f>
        <v>1.0999999999999996</v>
      </c>
      <c r="AX23" s="53">
        <f>AV23/AU23%</f>
        <v>122.44897959183673</v>
      </c>
      <c r="AY23" s="54">
        <f t="shared" si="22"/>
        <v>20.8</v>
      </c>
      <c r="AZ23" s="55">
        <f t="shared" si="22"/>
        <v>32.4</v>
      </c>
      <c r="BA23" s="52">
        <f>AZ23-AY23</f>
        <v>11.599999999999998</v>
      </c>
      <c r="BB23" s="53">
        <f>AZ23/AY23%</f>
        <v>155.76923076923075</v>
      </c>
      <c r="BC23" s="56"/>
    </row>
    <row r="24" spans="1:55" ht="12.75">
      <c r="A24" s="88" t="s">
        <v>39</v>
      </c>
      <c r="B24" s="89"/>
      <c r="C24" s="90"/>
      <c r="D24" s="91"/>
      <c r="E24" s="52">
        <f t="shared" si="23"/>
        <v>0</v>
      </c>
      <c r="F24" s="53"/>
      <c r="G24" s="90">
        <v>4.2</v>
      </c>
      <c r="H24" s="91">
        <v>4.2</v>
      </c>
      <c r="I24" s="52">
        <f t="shared" si="0"/>
        <v>0</v>
      </c>
      <c r="J24" s="53">
        <f aca="true" t="shared" si="28" ref="J24:J33">H24/G24%</f>
        <v>100</v>
      </c>
      <c r="K24" s="90"/>
      <c r="L24" s="91"/>
      <c r="M24" s="52">
        <f t="shared" si="27"/>
        <v>0</v>
      </c>
      <c r="N24" s="53"/>
      <c r="O24" s="90">
        <v>10.5</v>
      </c>
      <c r="P24" s="91">
        <v>8.4</v>
      </c>
      <c r="Q24" s="52">
        <f t="shared" si="4"/>
        <v>-2.0999999999999996</v>
      </c>
      <c r="R24" s="53">
        <f>P24/O24%</f>
        <v>80</v>
      </c>
      <c r="S24" s="90"/>
      <c r="T24" s="91"/>
      <c r="U24" s="52">
        <f t="shared" si="6"/>
        <v>0</v>
      </c>
      <c r="V24" s="53"/>
      <c r="W24" s="90"/>
      <c r="X24" s="91"/>
      <c r="Y24" s="52">
        <f t="shared" si="8"/>
        <v>0</v>
      </c>
      <c r="Z24" s="53"/>
      <c r="AA24" s="90"/>
      <c r="AB24" s="91"/>
      <c r="AC24" s="52">
        <f t="shared" si="10"/>
        <v>0</v>
      </c>
      <c r="AD24" s="53"/>
      <c r="AE24" s="90"/>
      <c r="AF24" s="91"/>
      <c r="AG24" s="52">
        <f t="shared" si="12"/>
        <v>0</v>
      </c>
      <c r="AH24" s="53"/>
      <c r="AI24" s="90"/>
      <c r="AJ24" s="91"/>
      <c r="AK24" s="52">
        <f t="shared" si="14"/>
        <v>0</v>
      </c>
      <c r="AL24" s="53"/>
      <c r="AM24" s="90"/>
      <c r="AN24" s="91"/>
      <c r="AO24" s="52">
        <f t="shared" si="16"/>
        <v>0</v>
      </c>
      <c r="AP24" s="53"/>
      <c r="AQ24" s="90"/>
      <c r="AR24" s="91"/>
      <c r="AS24" s="52">
        <f t="shared" si="18"/>
        <v>0</v>
      </c>
      <c r="AT24" s="53"/>
      <c r="AU24" s="90"/>
      <c r="AV24" s="91"/>
      <c r="AW24" s="52">
        <f>AV24-AU24</f>
        <v>0</v>
      </c>
      <c r="AX24" s="53"/>
      <c r="AY24" s="54">
        <f t="shared" si="22"/>
        <v>14.7</v>
      </c>
      <c r="AZ24" s="55">
        <f t="shared" si="22"/>
        <v>12.600000000000001</v>
      </c>
      <c r="BA24" s="52">
        <f>AZ24-AY24</f>
        <v>-2.099999999999998</v>
      </c>
      <c r="BB24" s="53">
        <f>AZ24/AY24%</f>
        <v>85.71428571428572</v>
      </c>
      <c r="BC24" s="56"/>
    </row>
    <row r="25" spans="1:55" ht="12.75">
      <c r="A25" s="93" t="s">
        <v>40</v>
      </c>
      <c r="B25" s="94"/>
      <c r="C25" s="95">
        <v>107.4</v>
      </c>
      <c r="D25" s="96">
        <v>485</v>
      </c>
      <c r="E25" s="52">
        <f t="shared" si="23"/>
        <v>377.6</v>
      </c>
      <c r="F25" s="53">
        <f aca="true" t="shared" si="29" ref="F25:F33">D25/C25%</f>
        <v>451.5828677839851</v>
      </c>
      <c r="G25" s="95">
        <v>2.9</v>
      </c>
      <c r="H25" s="96">
        <v>2.9</v>
      </c>
      <c r="I25" s="52">
        <f t="shared" si="0"/>
        <v>0</v>
      </c>
      <c r="J25" s="53">
        <f t="shared" si="28"/>
        <v>100</v>
      </c>
      <c r="K25" s="95">
        <v>0.8</v>
      </c>
      <c r="L25" s="96">
        <v>1.1</v>
      </c>
      <c r="M25" s="52">
        <f t="shared" si="27"/>
        <v>0.30000000000000004</v>
      </c>
      <c r="N25" s="53">
        <f aca="true" t="shared" si="30" ref="N25:N33">L25/K25%</f>
        <v>137.5</v>
      </c>
      <c r="O25" s="95"/>
      <c r="P25" s="96">
        <v>0.6</v>
      </c>
      <c r="Q25" s="52">
        <f t="shared" si="4"/>
        <v>0.6</v>
      </c>
      <c r="R25" s="53"/>
      <c r="S25" s="95"/>
      <c r="T25" s="96">
        <v>2.4</v>
      </c>
      <c r="U25" s="52">
        <f t="shared" si="6"/>
        <v>2.4</v>
      </c>
      <c r="V25" s="53"/>
      <c r="W25" s="95">
        <v>51.7</v>
      </c>
      <c r="X25" s="96">
        <v>67.3</v>
      </c>
      <c r="Y25" s="52">
        <f t="shared" si="8"/>
        <v>15.599999999999994</v>
      </c>
      <c r="Z25" s="53">
        <f aca="true" t="shared" si="31" ref="Z25:Z33">X25/W25%</f>
        <v>130.17408123791103</v>
      </c>
      <c r="AA25" s="95">
        <v>3.8</v>
      </c>
      <c r="AB25" s="96">
        <v>3.8</v>
      </c>
      <c r="AC25" s="52">
        <f t="shared" si="10"/>
        <v>0</v>
      </c>
      <c r="AD25" s="53">
        <f>AB25/AA25%</f>
        <v>100</v>
      </c>
      <c r="AE25" s="95">
        <v>0</v>
      </c>
      <c r="AF25" s="96">
        <v>0.3</v>
      </c>
      <c r="AG25" s="52">
        <f t="shared" si="12"/>
        <v>0.3</v>
      </c>
      <c r="AH25" s="53"/>
      <c r="AI25" s="95"/>
      <c r="AJ25" s="96">
        <v>1038.5</v>
      </c>
      <c r="AK25" s="52">
        <f t="shared" si="14"/>
        <v>1038.5</v>
      </c>
      <c r="AL25" s="53"/>
      <c r="AM25" s="95"/>
      <c r="AN25" s="96">
        <v>11.5</v>
      </c>
      <c r="AO25" s="52">
        <f t="shared" si="16"/>
        <v>11.5</v>
      </c>
      <c r="AP25" s="53"/>
      <c r="AQ25" s="95">
        <v>0</v>
      </c>
      <c r="AR25" s="96">
        <v>2</v>
      </c>
      <c r="AS25" s="52">
        <v>0</v>
      </c>
      <c r="AT25" s="53"/>
      <c r="AU25" s="95">
        <v>114.7</v>
      </c>
      <c r="AV25" s="96">
        <v>118.6</v>
      </c>
      <c r="AW25" s="52">
        <f>AV25-AU25</f>
        <v>3.8999999999999915</v>
      </c>
      <c r="AX25" s="53">
        <f>AV25/AU25%</f>
        <v>103.40017436791629</v>
      </c>
      <c r="AY25" s="54">
        <f t="shared" si="22"/>
        <v>281.3</v>
      </c>
      <c r="AZ25" s="55">
        <f t="shared" si="22"/>
        <v>1733.9999999999998</v>
      </c>
      <c r="BA25" s="52">
        <f>AZ25-AY25</f>
        <v>1452.6999999999998</v>
      </c>
      <c r="BB25" s="53">
        <f>AZ25/AY25%</f>
        <v>616.4237468894418</v>
      </c>
      <c r="BC25" s="56"/>
    </row>
    <row r="26" spans="1:55" ht="12.75">
      <c r="A26" s="92" t="s">
        <v>41</v>
      </c>
      <c r="B26" s="97"/>
      <c r="C26" s="50"/>
      <c r="D26" s="51">
        <v>0</v>
      </c>
      <c r="E26" s="52">
        <f t="shared" si="23"/>
        <v>0</v>
      </c>
      <c r="F26" s="53"/>
      <c r="G26" s="50"/>
      <c r="H26" s="51">
        <v>23.2</v>
      </c>
      <c r="I26" s="52">
        <f t="shared" si="0"/>
        <v>23.2</v>
      </c>
      <c r="J26" s="53"/>
      <c r="K26" s="50"/>
      <c r="L26" s="51"/>
      <c r="M26" s="52">
        <f t="shared" si="27"/>
        <v>0</v>
      </c>
      <c r="N26" s="53"/>
      <c r="O26" s="50"/>
      <c r="P26" s="51">
        <v>16.8</v>
      </c>
      <c r="Q26" s="52">
        <f t="shared" si="4"/>
        <v>16.8</v>
      </c>
      <c r="R26" s="53"/>
      <c r="S26" s="50"/>
      <c r="T26" s="51">
        <v>0</v>
      </c>
      <c r="U26" s="52">
        <f t="shared" si="6"/>
        <v>0</v>
      </c>
      <c r="V26" s="53"/>
      <c r="W26" s="50"/>
      <c r="X26" s="51"/>
      <c r="Y26" s="52">
        <f t="shared" si="8"/>
        <v>0</v>
      </c>
      <c r="Z26" s="53"/>
      <c r="AA26" s="50"/>
      <c r="AB26" s="51"/>
      <c r="AC26" s="52">
        <f t="shared" si="10"/>
        <v>0</v>
      </c>
      <c r="AD26" s="53"/>
      <c r="AE26" s="50"/>
      <c r="AF26" s="51"/>
      <c r="AG26" s="52">
        <f t="shared" si="12"/>
        <v>0</v>
      </c>
      <c r="AH26" s="53"/>
      <c r="AI26" s="50"/>
      <c r="AJ26" s="51"/>
      <c r="AK26" s="52">
        <f t="shared" si="14"/>
        <v>0</v>
      </c>
      <c r="AL26" s="53"/>
      <c r="AM26" s="50"/>
      <c r="AN26" s="51"/>
      <c r="AO26" s="52">
        <f t="shared" si="16"/>
        <v>0</v>
      </c>
      <c r="AP26" s="53"/>
      <c r="AQ26" s="50"/>
      <c r="AR26" s="51"/>
      <c r="AS26" s="52">
        <f t="shared" si="18"/>
        <v>0</v>
      </c>
      <c r="AT26" s="53"/>
      <c r="AU26" s="50"/>
      <c r="AV26" s="51"/>
      <c r="AW26" s="52">
        <f t="shared" si="20"/>
        <v>0</v>
      </c>
      <c r="AX26" s="53"/>
      <c r="AY26" s="54">
        <f t="shared" si="22"/>
        <v>0</v>
      </c>
      <c r="AZ26" s="55">
        <f t="shared" si="22"/>
        <v>40</v>
      </c>
      <c r="BA26" s="52">
        <f aca="true" t="shared" si="32" ref="BA26:BA33">AZ26-AY26</f>
        <v>40</v>
      </c>
      <c r="BB26" s="53"/>
      <c r="BC26" s="98"/>
    </row>
    <row r="27" spans="1:55" ht="12.75">
      <c r="A27" s="92" t="s">
        <v>42</v>
      </c>
      <c r="B27" s="97"/>
      <c r="C27" s="50"/>
      <c r="D27" s="51">
        <v>0.7</v>
      </c>
      <c r="E27" s="52">
        <f t="shared" si="23"/>
        <v>0.7</v>
      </c>
      <c r="F27" s="53"/>
      <c r="G27" s="50"/>
      <c r="H27" s="51"/>
      <c r="I27" s="52">
        <f t="shared" si="0"/>
        <v>0</v>
      </c>
      <c r="J27" s="53"/>
      <c r="K27" s="50"/>
      <c r="L27" s="51"/>
      <c r="M27" s="52">
        <f t="shared" si="27"/>
        <v>0</v>
      </c>
      <c r="N27" s="53"/>
      <c r="O27" s="50"/>
      <c r="P27" s="51"/>
      <c r="Q27" s="52">
        <f t="shared" si="4"/>
        <v>0</v>
      </c>
      <c r="R27" s="53"/>
      <c r="S27" s="50"/>
      <c r="T27" s="51"/>
      <c r="U27" s="52">
        <f t="shared" si="6"/>
        <v>0</v>
      </c>
      <c r="V27" s="53"/>
      <c r="W27" s="50"/>
      <c r="X27" s="51"/>
      <c r="Y27" s="52">
        <f t="shared" si="8"/>
        <v>0</v>
      </c>
      <c r="Z27" s="53"/>
      <c r="AA27" s="50"/>
      <c r="AB27" s="51"/>
      <c r="AC27" s="52">
        <f t="shared" si="10"/>
        <v>0</v>
      </c>
      <c r="AD27" s="53"/>
      <c r="AE27" s="50"/>
      <c r="AF27" s="51"/>
      <c r="AG27" s="52">
        <f t="shared" si="12"/>
        <v>0</v>
      </c>
      <c r="AH27" s="53"/>
      <c r="AI27" s="50"/>
      <c r="AJ27" s="51"/>
      <c r="AK27" s="52">
        <f t="shared" si="14"/>
        <v>0</v>
      </c>
      <c r="AL27" s="53"/>
      <c r="AM27" s="50"/>
      <c r="AN27" s="51"/>
      <c r="AO27" s="52">
        <f t="shared" si="16"/>
        <v>0</v>
      </c>
      <c r="AP27" s="53"/>
      <c r="AQ27" s="50"/>
      <c r="AR27" s="51"/>
      <c r="AS27" s="52">
        <f t="shared" si="18"/>
        <v>0</v>
      </c>
      <c r="AT27" s="53"/>
      <c r="AU27" s="50">
        <v>250</v>
      </c>
      <c r="AV27" s="51">
        <v>250</v>
      </c>
      <c r="AW27" s="52">
        <f t="shared" si="20"/>
        <v>0</v>
      </c>
      <c r="AX27" s="53">
        <f aca="true" t="shared" si="33" ref="AX27:AX33">AV27/AU27%</f>
        <v>100</v>
      </c>
      <c r="AY27" s="54">
        <f t="shared" si="22"/>
        <v>250</v>
      </c>
      <c r="AZ27" s="55">
        <f t="shared" si="22"/>
        <v>250.7</v>
      </c>
      <c r="BA27" s="52">
        <f t="shared" si="32"/>
        <v>0.6999999999999886</v>
      </c>
      <c r="BB27" s="53">
        <f aca="true" t="shared" si="34" ref="BB27:BB33">AZ27/AY27%</f>
        <v>100.28</v>
      </c>
      <c r="BC27" s="98"/>
    </row>
    <row r="28" spans="1:54" s="107" customFormat="1" ht="12.75">
      <c r="A28" s="99" t="s">
        <v>43</v>
      </c>
      <c r="B28" s="100"/>
      <c r="C28" s="101">
        <f>SUM(C29:C32)</f>
        <v>53389.299999999996</v>
      </c>
      <c r="D28" s="102">
        <f>SUM(D29:D32)</f>
        <v>26192.9</v>
      </c>
      <c r="E28" s="103">
        <f t="shared" si="23"/>
        <v>-27196.399999999994</v>
      </c>
      <c r="F28" s="104">
        <f t="shared" si="29"/>
        <v>49.0602049474333</v>
      </c>
      <c r="G28" s="101">
        <f>SUM(G29:G32)</f>
        <v>10601</v>
      </c>
      <c r="H28" s="102">
        <f>SUM(H29:H32)</f>
        <v>10058.2</v>
      </c>
      <c r="I28" s="103">
        <f t="shared" si="0"/>
        <v>-542.7999999999993</v>
      </c>
      <c r="J28" s="104">
        <f t="shared" si="28"/>
        <v>94.87972832751628</v>
      </c>
      <c r="K28" s="101">
        <f>SUM(K29:K32)</f>
        <v>56790.600000000006</v>
      </c>
      <c r="L28" s="102">
        <f>SUM(L29:L32)</f>
        <v>44460.5</v>
      </c>
      <c r="M28" s="103">
        <f t="shared" si="27"/>
        <v>-12330.100000000006</v>
      </c>
      <c r="N28" s="104">
        <f t="shared" si="30"/>
        <v>78.2884843618486</v>
      </c>
      <c r="O28" s="101">
        <f>SUM(O29:O32)</f>
        <v>5434.4</v>
      </c>
      <c r="P28" s="102">
        <f>SUM(P29:P32)</f>
        <v>4894.599999999999</v>
      </c>
      <c r="Q28" s="103">
        <f t="shared" si="4"/>
        <v>-539.8000000000002</v>
      </c>
      <c r="R28" s="104">
        <f aca="true" t="shared" si="35" ref="R28:R33">P28/O28%</f>
        <v>90.06698071544237</v>
      </c>
      <c r="S28" s="101">
        <f>SUM(S29:S32)</f>
        <v>11327.5</v>
      </c>
      <c r="T28" s="102">
        <f>SUM(T29:T32)</f>
        <v>5456.5</v>
      </c>
      <c r="U28" s="103">
        <f t="shared" si="6"/>
        <v>-5871</v>
      </c>
      <c r="V28" s="104">
        <f aca="true" t="shared" si="36" ref="V28:V33">T28/S28%</f>
        <v>48.170381814169055</v>
      </c>
      <c r="W28" s="101">
        <f>SUM(W29:W32)</f>
        <v>14080</v>
      </c>
      <c r="X28" s="102">
        <f>SUM(X29:X32)</f>
        <v>12589.4</v>
      </c>
      <c r="Y28" s="103">
        <f t="shared" si="8"/>
        <v>-1490.6000000000004</v>
      </c>
      <c r="Z28" s="104">
        <f t="shared" si="31"/>
        <v>89.41335227272727</v>
      </c>
      <c r="AA28" s="101">
        <f>SUM(AA29:AA32)</f>
        <v>5866.1</v>
      </c>
      <c r="AB28" s="102">
        <f>SUM(AB29:AB32)</f>
        <v>5593.3</v>
      </c>
      <c r="AC28" s="103">
        <f t="shared" si="10"/>
        <v>-272.8000000000002</v>
      </c>
      <c r="AD28" s="104">
        <f aca="true" t="shared" si="37" ref="AD28:AD33">AB28/AA28%</f>
        <v>95.34955080888496</v>
      </c>
      <c r="AE28" s="101">
        <f>SUM(AE29:AE32)</f>
        <v>9600.7</v>
      </c>
      <c r="AF28" s="102">
        <f>SUM(AF29:AF32)</f>
        <v>8920.1</v>
      </c>
      <c r="AG28" s="103">
        <f t="shared" si="12"/>
        <v>-680.6000000000004</v>
      </c>
      <c r="AH28" s="104">
        <f aca="true" t="shared" si="38" ref="AH28:AH33">AF28/AE28%</f>
        <v>92.91093357775995</v>
      </c>
      <c r="AI28" s="101">
        <f>SUM(AI29:AI32)</f>
        <v>7173.2</v>
      </c>
      <c r="AJ28" s="102">
        <f>SUM(AJ29:AJ32)</f>
        <v>3210.5</v>
      </c>
      <c r="AK28" s="103">
        <f t="shared" si="14"/>
        <v>-3962.7</v>
      </c>
      <c r="AL28" s="104">
        <f aca="true" t="shared" si="39" ref="AL28:AL33">AJ28/AI28%</f>
        <v>44.756872804327216</v>
      </c>
      <c r="AM28" s="101">
        <f>SUM(AM29:AM32)</f>
        <v>11267.9</v>
      </c>
      <c r="AN28" s="102">
        <f>SUM(AN29:AN32)</f>
        <v>7951.5</v>
      </c>
      <c r="AO28" s="103">
        <f t="shared" si="16"/>
        <v>-3316.3999999999996</v>
      </c>
      <c r="AP28" s="104">
        <f aca="true" t="shared" si="40" ref="AP28:AP33">AN28/AM28%</f>
        <v>70.56771891834326</v>
      </c>
      <c r="AQ28" s="101">
        <f>SUM(AQ29:AQ32)</f>
        <v>21807.7</v>
      </c>
      <c r="AR28" s="102">
        <f>SUM(AR29:AR32)</f>
        <v>12154.3</v>
      </c>
      <c r="AS28" s="103">
        <f t="shared" si="18"/>
        <v>-9653.400000000001</v>
      </c>
      <c r="AT28" s="104">
        <f aca="true" t="shared" si="41" ref="AT28:AT33">AR28/AQ28%</f>
        <v>55.733983868083286</v>
      </c>
      <c r="AU28" s="101">
        <f>SUM(AU29:AU32)</f>
        <v>247831</v>
      </c>
      <c r="AV28" s="102">
        <f>SUM(AV29:AV32)</f>
        <v>167928.9</v>
      </c>
      <c r="AW28" s="103">
        <f t="shared" si="20"/>
        <v>-79902.1</v>
      </c>
      <c r="AX28" s="104">
        <f t="shared" si="33"/>
        <v>67.75944090932934</v>
      </c>
      <c r="AY28" s="105">
        <f t="shared" si="22"/>
        <v>455169.4</v>
      </c>
      <c r="AZ28" s="106">
        <f t="shared" si="22"/>
        <v>309410.7</v>
      </c>
      <c r="BA28" s="103">
        <f t="shared" si="32"/>
        <v>-145758.7</v>
      </c>
      <c r="BB28" s="104">
        <f t="shared" si="34"/>
        <v>67.97704327224106</v>
      </c>
    </row>
    <row r="29" spans="1:54" s="87" customFormat="1" ht="12.75">
      <c r="A29" s="108" t="s">
        <v>44</v>
      </c>
      <c r="B29" s="109"/>
      <c r="C29" s="50"/>
      <c r="D29" s="51"/>
      <c r="E29" s="52">
        <f t="shared" si="23"/>
        <v>0</v>
      </c>
      <c r="F29" s="53"/>
      <c r="G29" s="50">
        <v>4013.8</v>
      </c>
      <c r="H29" s="51">
        <v>3672.6</v>
      </c>
      <c r="I29" s="52">
        <f t="shared" si="0"/>
        <v>-341.2000000000003</v>
      </c>
      <c r="J29" s="53">
        <f t="shared" si="28"/>
        <v>91.49932732074342</v>
      </c>
      <c r="K29" s="50">
        <v>9070.7</v>
      </c>
      <c r="L29" s="51">
        <v>7855.8</v>
      </c>
      <c r="M29" s="52">
        <f t="shared" si="27"/>
        <v>-1214.9000000000005</v>
      </c>
      <c r="N29" s="53">
        <f t="shared" si="30"/>
        <v>86.6063258623921</v>
      </c>
      <c r="O29" s="50"/>
      <c r="P29" s="51"/>
      <c r="Q29" s="52">
        <f t="shared" si="4"/>
        <v>0</v>
      </c>
      <c r="R29" s="53"/>
      <c r="S29" s="50">
        <v>4377.4</v>
      </c>
      <c r="T29" s="51">
        <v>3225.1</v>
      </c>
      <c r="U29" s="52">
        <f t="shared" si="6"/>
        <v>-1152.2999999999997</v>
      </c>
      <c r="V29" s="53">
        <f t="shared" si="36"/>
        <v>73.67615479508385</v>
      </c>
      <c r="W29" s="50">
        <v>6599.3</v>
      </c>
      <c r="X29" s="51">
        <v>5957.4</v>
      </c>
      <c r="Y29" s="52">
        <f t="shared" si="8"/>
        <v>-641.9000000000005</v>
      </c>
      <c r="Z29" s="53">
        <f t="shared" si="31"/>
        <v>90.27321079508432</v>
      </c>
      <c r="AA29" s="50">
        <v>3373.6</v>
      </c>
      <c r="AB29" s="51">
        <v>3373.6</v>
      </c>
      <c r="AC29" s="52">
        <f t="shared" si="10"/>
        <v>0</v>
      </c>
      <c r="AD29" s="53">
        <f t="shared" si="37"/>
        <v>100</v>
      </c>
      <c r="AE29" s="50">
        <v>3211.6</v>
      </c>
      <c r="AF29" s="51">
        <v>3143.9</v>
      </c>
      <c r="AG29" s="52">
        <f t="shared" si="12"/>
        <v>-67.69999999999982</v>
      </c>
      <c r="AH29" s="53">
        <f t="shared" si="38"/>
        <v>97.89201644040354</v>
      </c>
      <c r="AI29" s="50"/>
      <c r="AJ29" s="51"/>
      <c r="AK29" s="52">
        <f t="shared" si="14"/>
        <v>0</v>
      </c>
      <c r="AL29" s="53"/>
      <c r="AM29" s="50">
        <v>3609.2</v>
      </c>
      <c r="AN29" s="51">
        <v>3051.4</v>
      </c>
      <c r="AO29" s="52">
        <f t="shared" si="16"/>
        <v>-557.7999999999997</v>
      </c>
      <c r="AP29" s="53">
        <f t="shared" si="40"/>
        <v>84.5450515349662</v>
      </c>
      <c r="AQ29" s="50">
        <v>8516.7</v>
      </c>
      <c r="AR29" s="51">
        <v>7621.5</v>
      </c>
      <c r="AS29" s="52">
        <f t="shared" si="18"/>
        <v>-895.2000000000007</v>
      </c>
      <c r="AT29" s="53">
        <f t="shared" si="41"/>
        <v>89.48888654056148</v>
      </c>
      <c r="AU29" s="50">
        <v>3321.8</v>
      </c>
      <c r="AV29" s="51">
        <v>3321.8</v>
      </c>
      <c r="AW29" s="52">
        <f t="shared" si="20"/>
        <v>0</v>
      </c>
      <c r="AX29" s="53">
        <f t="shared" si="33"/>
        <v>100</v>
      </c>
      <c r="AY29" s="54">
        <f t="shared" si="22"/>
        <v>46094.100000000006</v>
      </c>
      <c r="AZ29" s="55">
        <f t="shared" si="22"/>
        <v>41223.100000000006</v>
      </c>
      <c r="BA29" s="52">
        <f t="shared" si="32"/>
        <v>-4871</v>
      </c>
      <c r="BB29" s="53">
        <f t="shared" si="34"/>
        <v>89.4324870211155</v>
      </c>
    </row>
    <row r="30" spans="1:54" s="87" customFormat="1" ht="12.75">
      <c r="A30" s="110" t="s">
        <v>45</v>
      </c>
      <c r="B30" s="109"/>
      <c r="C30" s="50">
        <v>0.2</v>
      </c>
      <c r="D30" s="51">
        <v>0.2</v>
      </c>
      <c r="E30" s="52">
        <f t="shared" si="23"/>
        <v>0</v>
      </c>
      <c r="F30" s="53">
        <f t="shared" si="29"/>
        <v>100</v>
      </c>
      <c r="G30" s="50">
        <v>138.9</v>
      </c>
      <c r="H30" s="51">
        <v>138.9</v>
      </c>
      <c r="I30" s="52">
        <f t="shared" si="0"/>
        <v>0</v>
      </c>
      <c r="J30" s="53">
        <f t="shared" si="28"/>
        <v>100</v>
      </c>
      <c r="K30" s="50">
        <v>277.6</v>
      </c>
      <c r="L30" s="51">
        <v>277.6</v>
      </c>
      <c r="M30" s="52">
        <f t="shared" si="27"/>
        <v>0</v>
      </c>
      <c r="N30" s="53">
        <f t="shared" si="30"/>
        <v>100</v>
      </c>
      <c r="O30" s="50">
        <v>138.9</v>
      </c>
      <c r="P30" s="51">
        <v>138.9</v>
      </c>
      <c r="Q30" s="52">
        <f t="shared" si="4"/>
        <v>0</v>
      </c>
      <c r="R30" s="53">
        <f t="shared" si="35"/>
        <v>100</v>
      </c>
      <c r="S30" s="50">
        <v>138.9</v>
      </c>
      <c r="T30" s="51">
        <v>138.9</v>
      </c>
      <c r="U30" s="52">
        <f t="shared" si="6"/>
        <v>0</v>
      </c>
      <c r="V30" s="53">
        <f t="shared" si="36"/>
        <v>100</v>
      </c>
      <c r="W30" s="50">
        <v>277.6</v>
      </c>
      <c r="X30" s="51">
        <v>277.6</v>
      </c>
      <c r="Y30" s="52">
        <f t="shared" si="8"/>
        <v>0</v>
      </c>
      <c r="Z30" s="53">
        <f t="shared" si="31"/>
        <v>100</v>
      </c>
      <c r="AA30" s="50">
        <v>138.9</v>
      </c>
      <c r="AB30" s="51">
        <v>138.9</v>
      </c>
      <c r="AC30" s="52">
        <f t="shared" si="10"/>
        <v>0</v>
      </c>
      <c r="AD30" s="53">
        <f t="shared" si="37"/>
        <v>100</v>
      </c>
      <c r="AE30" s="50">
        <v>138.9</v>
      </c>
      <c r="AF30" s="51">
        <v>138.9</v>
      </c>
      <c r="AG30" s="52">
        <f t="shared" si="12"/>
        <v>0</v>
      </c>
      <c r="AH30" s="53">
        <f t="shared" si="38"/>
        <v>100</v>
      </c>
      <c r="AI30" s="50">
        <v>138.9</v>
      </c>
      <c r="AJ30" s="51">
        <v>138.9</v>
      </c>
      <c r="AK30" s="52">
        <f t="shared" si="14"/>
        <v>0</v>
      </c>
      <c r="AL30" s="53">
        <f t="shared" si="39"/>
        <v>100</v>
      </c>
      <c r="AM30" s="50">
        <v>138.9</v>
      </c>
      <c r="AN30" s="51">
        <v>138.9</v>
      </c>
      <c r="AO30" s="52">
        <f t="shared" si="16"/>
        <v>0</v>
      </c>
      <c r="AP30" s="53">
        <f t="shared" si="40"/>
        <v>100</v>
      </c>
      <c r="AQ30" s="50">
        <v>277.6</v>
      </c>
      <c r="AR30" s="51">
        <v>277.6</v>
      </c>
      <c r="AS30" s="52">
        <f t="shared" si="18"/>
        <v>0</v>
      </c>
      <c r="AT30" s="53">
        <f t="shared" si="41"/>
        <v>100</v>
      </c>
      <c r="AU30" s="50">
        <v>277.6</v>
      </c>
      <c r="AV30" s="51">
        <v>277.6</v>
      </c>
      <c r="AW30" s="52">
        <f t="shared" si="20"/>
        <v>0</v>
      </c>
      <c r="AX30" s="53">
        <f t="shared" si="33"/>
        <v>100</v>
      </c>
      <c r="AY30" s="54">
        <f t="shared" si="22"/>
        <v>2082.9</v>
      </c>
      <c r="AZ30" s="55">
        <f>D30+H30+L30+P30+T30+X30+AB30+AF30+AJ30+AN30+AR30+AV30</f>
        <v>2082.9</v>
      </c>
      <c r="BA30" s="52">
        <f t="shared" si="32"/>
        <v>0</v>
      </c>
      <c r="BB30" s="53">
        <f t="shared" si="34"/>
        <v>100</v>
      </c>
    </row>
    <row r="31" spans="1:56" s="87" customFormat="1" ht="12.75">
      <c r="A31" s="108" t="s">
        <v>46</v>
      </c>
      <c r="B31" s="109"/>
      <c r="C31" s="50">
        <v>53389.1</v>
      </c>
      <c r="D31" s="51">
        <v>26192.7</v>
      </c>
      <c r="E31" s="52">
        <f t="shared" si="23"/>
        <v>-27196.399999999998</v>
      </c>
      <c r="F31" s="53">
        <f t="shared" si="29"/>
        <v>49.06001412273292</v>
      </c>
      <c r="G31" s="50">
        <v>6448.3</v>
      </c>
      <c r="H31" s="51">
        <v>6246.7</v>
      </c>
      <c r="I31" s="52">
        <f t="shared" si="0"/>
        <v>-201.60000000000036</v>
      </c>
      <c r="J31" s="53">
        <f t="shared" si="28"/>
        <v>96.87359459082238</v>
      </c>
      <c r="K31" s="50">
        <v>47442.3</v>
      </c>
      <c r="L31" s="51">
        <v>36327.1</v>
      </c>
      <c r="M31" s="52">
        <f t="shared" si="27"/>
        <v>-11115.200000000004</v>
      </c>
      <c r="N31" s="53">
        <f t="shared" si="30"/>
        <v>76.57111902247571</v>
      </c>
      <c r="O31" s="50">
        <v>5295.5</v>
      </c>
      <c r="P31" s="51">
        <v>4755.7</v>
      </c>
      <c r="Q31" s="52">
        <f t="shared" si="4"/>
        <v>-539.8000000000002</v>
      </c>
      <c r="R31" s="53">
        <f t="shared" si="35"/>
        <v>89.80643942970447</v>
      </c>
      <c r="S31" s="50">
        <v>6811.2</v>
      </c>
      <c r="T31" s="51">
        <v>2092.5</v>
      </c>
      <c r="U31" s="52">
        <f t="shared" si="6"/>
        <v>-4718.7</v>
      </c>
      <c r="V31" s="53">
        <f t="shared" si="36"/>
        <v>30.721458773784356</v>
      </c>
      <c r="W31" s="50">
        <v>7203.1</v>
      </c>
      <c r="X31" s="51">
        <v>6354.4</v>
      </c>
      <c r="Y31" s="52">
        <f t="shared" si="8"/>
        <v>-848.7000000000007</v>
      </c>
      <c r="Z31" s="53">
        <f t="shared" si="31"/>
        <v>88.21757298940733</v>
      </c>
      <c r="AA31" s="50">
        <v>2353.6</v>
      </c>
      <c r="AB31" s="51">
        <v>2080.8</v>
      </c>
      <c r="AC31" s="52">
        <f t="shared" si="10"/>
        <v>-272.7999999999997</v>
      </c>
      <c r="AD31" s="53">
        <f t="shared" si="37"/>
        <v>88.40924541128486</v>
      </c>
      <c r="AE31" s="50">
        <v>6250.2</v>
      </c>
      <c r="AF31" s="51">
        <v>5637.3</v>
      </c>
      <c r="AG31" s="52">
        <f t="shared" si="12"/>
        <v>-612.8999999999996</v>
      </c>
      <c r="AH31" s="53">
        <f t="shared" si="38"/>
        <v>90.19391379475857</v>
      </c>
      <c r="AI31" s="50">
        <v>7034.3</v>
      </c>
      <c r="AJ31" s="51">
        <v>3071.6</v>
      </c>
      <c r="AK31" s="52">
        <f t="shared" si="14"/>
        <v>-3962.7000000000003</v>
      </c>
      <c r="AL31" s="53">
        <f t="shared" si="39"/>
        <v>43.66603642153448</v>
      </c>
      <c r="AM31" s="50">
        <v>7519.8</v>
      </c>
      <c r="AN31" s="51">
        <v>4761.2</v>
      </c>
      <c r="AO31" s="52">
        <f t="shared" si="16"/>
        <v>-2758.6000000000004</v>
      </c>
      <c r="AP31" s="53">
        <f t="shared" si="40"/>
        <v>63.315513710471016</v>
      </c>
      <c r="AQ31" s="50">
        <v>13013.4</v>
      </c>
      <c r="AR31" s="51">
        <v>4255.2</v>
      </c>
      <c r="AS31" s="52">
        <f t="shared" si="18"/>
        <v>-8758.2</v>
      </c>
      <c r="AT31" s="53">
        <f t="shared" si="41"/>
        <v>32.69860297846835</v>
      </c>
      <c r="AU31" s="50">
        <v>244231.6</v>
      </c>
      <c r="AV31" s="51">
        <v>164329.5</v>
      </c>
      <c r="AW31" s="52">
        <f t="shared" si="20"/>
        <v>-79902.1</v>
      </c>
      <c r="AX31" s="53">
        <f t="shared" si="33"/>
        <v>67.2842908124911</v>
      </c>
      <c r="AY31" s="54">
        <f>C31+G31+K31+O31+S31+W31+AA31+AE31+AI31+AM31+AQ31+AU31</f>
        <v>406992.4</v>
      </c>
      <c r="AZ31" s="55">
        <f>D31+H31+L31+P31+T31+X31+AB31+AF31+AJ31+AN31+AR31+AV31</f>
        <v>266104.7</v>
      </c>
      <c r="BA31" s="52">
        <f t="shared" si="32"/>
        <v>-140887.7</v>
      </c>
      <c r="BB31" s="53">
        <f t="shared" si="34"/>
        <v>65.38321108698835</v>
      </c>
      <c r="BC31" s="111"/>
      <c r="BD31" s="111"/>
    </row>
    <row r="32" spans="1:56" s="87" customFormat="1" ht="12.75" hidden="1">
      <c r="A32" s="108" t="s">
        <v>47</v>
      </c>
      <c r="B32" s="109"/>
      <c r="C32" s="50"/>
      <c r="D32" s="51"/>
      <c r="E32" s="52">
        <f t="shared" si="23"/>
        <v>0</v>
      </c>
      <c r="F32" s="53" t="e">
        <f t="shared" si="29"/>
        <v>#DIV/0!</v>
      </c>
      <c r="G32" s="50"/>
      <c r="H32" s="51"/>
      <c r="I32" s="52">
        <f t="shared" si="0"/>
        <v>0</v>
      </c>
      <c r="J32" s="53" t="e">
        <f t="shared" si="28"/>
        <v>#DIV/0!</v>
      </c>
      <c r="K32" s="50"/>
      <c r="L32" s="51"/>
      <c r="M32" s="52">
        <f t="shared" si="27"/>
        <v>0</v>
      </c>
      <c r="N32" s="53" t="e">
        <f t="shared" si="30"/>
        <v>#DIV/0!</v>
      </c>
      <c r="O32" s="50"/>
      <c r="P32" s="51"/>
      <c r="Q32" s="52">
        <f t="shared" si="4"/>
        <v>0</v>
      </c>
      <c r="R32" s="53" t="e">
        <f t="shared" si="35"/>
        <v>#DIV/0!</v>
      </c>
      <c r="S32" s="50"/>
      <c r="T32" s="51"/>
      <c r="U32" s="52">
        <f t="shared" si="6"/>
        <v>0</v>
      </c>
      <c r="V32" s="53" t="e">
        <f t="shared" si="36"/>
        <v>#DIV/0!</v>
      </c>
      <c r="W32" s="50"/>
      <c r="X32" s="51"/>
      <c r="Y32" s="52">
        <f t="shared" si="8"/>
        <v>0</v>
      </c>
      <c r="Z32" s="53" t="e">
        <f t="shared" si="31"/>
        <v>#DIV/0!</v>
      </c>
      <c r="AA32" s="50"/>
      <c r="AB32" s="51"/>
      <c r="AC32" s="52">
        <f t="shared" si="10"/>
        <v>0</v>
      </c>
      <c r="AD32" s="53" t="e">
        <f t="shared" si="37"/>
        <v>#DIV/0!</v>
      </c>
      <c r="AE32" s="50"/>
      <c r="AF32" s="51"/>
      <c r="AG32" s="52">
        <f t="shared" si="12"/>
        <v>0</v>
      </c>
      <c r="AH32" s="53" t="e">
        <f t="shared" si="38"/>
        <v>#DIV/0!</v>
      </c>
      <c r="AI32" s="50"/>
      <c r="AJ32" s="51"/>
      <c r="AK32" s="52">
        <f t="shared" si="14"/>
        <v>0</v>
      </c>
      <c r="AL32" s="53" t="e">
        <f t="shared" si="39"/>
        <v>#DIV/0!</v>
      </c>
      <c r="AM32" s="50"/>
      <c r="AN32" s="51"/>
      <c r="AO32" s="52">
        <f t="shared" si="16"/>
        <v>0</v>
      </c>
      <c r="AP32" s="53" t="e">
        <f t="shared" si="40"/>
        <v>#DIV/0!</v>
      </c>
      <c r="AQ32" s="50"/>
      <c r="AR32" s="51"/>
      <c r="AS32" s="52">
        <f t="shared" si="18"/>
        <v>0</v>
      </c>
      <c r="AT32" s="53" t="e">
        <f t="shared" si="41"/>
        <v>#DIV/0!</v>
      </c>
      <c r="AU32" s="50"/>
      <c r="AV32" s="51"/>
      <c r="AW32" s="52">
        <f t="shared" si="20"/>
        <v>0</v>
      </c>
      <c r="AX32" s="53" t="e">
        <f t="shared" si="33"/>
        <v>#DIV/0!</v>
      </c>
      <c r="AY32" s="54">
        <f>C32+G32+K32+O32+S32+W32+AA32+AE32+AI32+AM32+AQ32+AU32</f>
        <v>0</v>
      </c>
      <c r="AZ32" s="55">
        <f>D32+H32+L32+P32+T32+X32+AB32+AF32+AJ32+AN32+AR32+AV32</f>
        <v>0</v>
      </c>
      <c r="BA32" s="52">
        <f t="shared" si="32"/>
        <v>0</v>
      </c>
      <c r="BB32" s="53" t="e">
        <f t="shared" si="34"/>
        <v>#DIV/0!</v>
      </c>
      <c r="BC32" s="111"/>
      <c r="BD32" s="111"/>
    </row>
    <row r="33" spans="1:56" s="119" customFormat="1" ht="13.5" thickBot="1">
      <c r="A33" s="112" t="s">
        <v>48</v>
      </c>
      <c r="B33" s="113"/>
      <c r="C33" s="114">
        <f>C9+C28</f>
        <v>131447.49999999997</v>
      </c>
      <c r="D33" s="115">
        <f>D9+D28</f>
        <v>96945.4</v>
      </c>
      <c r="E33" s="115">
        <f t="shared" si="23"/>
        <v>-34502.09999999998</v>
      </c>
      <c r="F33" s="116">
        <f t="shared" si="29"/>
        <v>73.75218243024783</v>
      </c>
      <c r="G33" s="114">
        <f>G9+G28</f>
        <v>14579.7</v>
      </c>
      <c r="H33" s="115">
        <f>H9+H28</f>
        <v>13891.600000000002</v>
      </c>
      <c r="I33" s="115">
        <f t="shared" si="0"/>
        <v>-688.0999999999985</v>
      </c>
      <c r="J33" s="116">
        <f t="shared" si="28"/>
        <v>95.28042415138859</v>
      </c>
      <c r="K33" s="114">
        <f>K9+K28</f>
        <v>62405.40000000001</v>
      </c>
      <c r="L33" s="115">
        <f>L9+L28</f>
        <v>50025.9</v>
      </c>
      <c r="M33" s="115">
        <f t="shared" si="27"/>
        <v>-12379.500000000007</v>
      </c>
      <c r="N33" s="116">
        <f t="shared" si="30"/>
        <v>80.16277437529443</v>
      </c>
      <c r="O33" s="114">
        <f>O9+O28</f>
        <v>13084.1</v>
      </c>
      <c r="P33" s="115">
        <f>P9+P28</f>
        <v>13186.699999999997</v>
      </c>
      <c r="Q33" s="115">
        <f t="shared" si="4"/>
        <v>102.59999999999673</v>
      </c>
      <c r="R33" s="116">
        <f t="shared" si="35"/>
        <v>100.78415787100371</v>
      </c>
      <c r="S33" s="114">
        <f>S9+S28</f>
        <v>16751.6</v>
      </c>
      <c r="T33" s="115">
        <f>T9+T28</f>
        <v>10678.699999999999</v>
      </c>
      <c r="U33" s="115">
        <f t="shared" si="6"/>
        <v>-6072.9</v>
      </c>
      <c r="V33" s="116">
        <f t="shared" si="36"/>
        <v>63.74734353733374</v>
      </c>
      <c r="W33" s="114">
        <f>W9+W28</f>
        <v>17496.5</v>
      </c>
      <c r="X33" s="115">
        <f>X9+X28</f>
        <v>15908.699999999999</v>
      </c>
      <c r="Y33" s="115">
        <f t="shared" si="8"/>
        <v>-1587.800000000001</v>
      </c>
      <c r="Z33" s="116">
        <f t="shared" si="31"/>
        <v>90.92504215128739</v>
      </c>
      <c r="AA33" s="114">
        <f>AA9+AA28</f>
        <v>9412.3</v>
      </c>
      <c r="AB33" s="115">
        <f>AB9+AB28</f>
        <v>8385.1</v>
      </c>
      <c r="AC33" s="115">
        <f t="shared" si="10"/>
        <v>-1027.199999999999</v>
      </c>
      <c r="AD33" s="116">
        <f t="shared" si="37"/>
        <v>89.08662069844779</v>
      </c>
      <c r="AE33" s="114">
        <f>AE9+AE28</f>
        <v>13096.2</v>
      </c>
      <c r="AF33" s="115">
        <f>AF9+AF28</f>
        <v>11740.8</v>
      </c>
      <c r="AG33" s="115">
        <f t="shared" si="12"/>
        <v>-1355.4000000000015</v>
      </c>
      <c r="AH33" s="116">
        <f t="shared" si="38"/>
        <v>89.65043295001601</v>
      </c>
      <c r="AI33" s="114">
        <f>AI9+AI28</f>
        <v>15490.099999999999</v>
      </c>
      <c r="AJ33" s="115">
        <f>AJ9+AJ28</f>
        <v>11742.599999999999</v>
      </c>
      <c r="AK33" s="115">
        <f t="shared" si="14"/>
        <v>-3747.5</v>
      </c>
      <c r="AL33" s="116">
        <f t="shared" si="39"/>
        <v>75.8071284239611</v>
      </c>
      <c r="AM33" s="114">
        <f>AM9+AM28</f>
        <v>12515.6</v>
      </c>
      <c r="AN33" s="115">
        <f>AN9+AN28</f>
        <v>9250.1</v>
      </c>
      <c r="AO33" s="115">
        <f t="shared" si="16"/>
        <v>-3265.5</v>
      </c>
      <c r="AP33" s="116">
        <f t="shared" si="40"/>
        <v>73.90856211448113</v>
      </c>
      <c r="AQ33" s="114">
        <f>AQ9+AQ28</f>
        <v>25850</v>
      </c>
      <c r="AR33" s="115">
        <f>AR9+AR28</f>
        <v>15475.699999999999</v>
      </c>
      <c r="AS33" s="115">
        <f t="shared" si="18"/>
        <v>-10374.300000000001</v>
      </c>
      <c r="AT33" s="116">
        <f t="shared" si="41"/>
        <v>59.86731141199226</v>
      </c>
      <c r="AU33" s="114">
        <f>AU9+AU28</f>
        <v>256412.5</v>
      </c>
      <c r="AV33" s="115">
        <f>AV9+AV28</f>
        <v>175054.8</v>
      </c>
      <c r="AW33" s="115">
        <f t="shared" si="20"/>
        <v>-81357.70000000001</v>
      </c>
      <c r="AX33" s="116">
        <f t="shared" si="33"/>
        <v>68.27077463072197</v>
      </c>
      <c r="AY33" s="114">
        <f>C33+G33+K33+O33+S33+W33+AA33+AE33+AI33+AM33+AQ33+AU33</f>
        <v>588541.5</v>
      </c>
      <c r="AZ33" s="117">
        <f>D33+H33+L33+P33+T33+X33+AB33+AF33+AJ33+AN33+AR33+AV33</f>
        <v>432286.1</v>
      </c>
      <c r="BA33" s="115">
        <f t="shared" si="32"/>
        <v>-156255.40000000002</v>
      </c>
      <c r="BB33" s="116">
        <f t="shared" si="34"/>
        <v>73.45040239303431</v>
      </c>
      <c r="BC33" s="118"/>
      <c r="BD33" s="118"/>
    </row>
    <row r="34" spans="3:56" ht="12.75"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</row>
    <row r="35" spans="2:56" ht="12.75">
      <c r="B35" s="120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>
        <v>-9.3</v>
      </c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</row>
    <row r="36" spans="3:56" ht="12.75"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</row>
    <row r="37" spans="3:56" ht="12.75"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</row>
    <row r="38" spans="3:56" ht="12.75"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</row>
    <row r="39" spans="3:56" ht="12.75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</row>
    <row r="40" spans="3:56" ht="15"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121"/>
      <c r="AZ40" s="98"/>
      <c r="BA40" s="98"/>
      <c r="BB40" s="98"/>
      <c r="BC40" s="98"/>
      <c r="BD40" s="98"/>
    </row>
    <row r="41" spans="3:56" ht="12.75"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</row>
    <row r="42" spans="3:56" ht="12.75"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</row>
    <row r="43" spans="3:56" ht="12.75"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</row>
    <row r="44" ht="12.75">
      <c r="AY44" s="122"/>
    </row>
    <row r="45" ht="12.75">
      <c r="AY45" s="122"/>
    </row>
  </sheetData>
  <sheetProtection/>
  <mergeCells count="40"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AU6:AX6"/>
    <mergeCell ref="AY6:BB6"/>
    <mergeCell ref="C7:D7"/>
    <mergeCell ref="E7:F7"/>
    <mergeCell ref="G7:H7"/>
    <mergeCell ref="I7:J7"/>
    <mergeCell ref="K7:L7"/>
    <mergeCell ref="M7:N7"/>
    <mergeCell ref="O7:P7"/>
    <mergeCell ref="Q7:R7"/>
    <mergeCell ref="W6:Z6"/>
    <mergeCell ref="AA6:AD6"/>
    <mergeCell ref="AE6:AH6"/>
    <mergeCell ref="AI6:AL6"/>
    <mergeCell ref="AM6:AP6"/>
    <mergeCell ref="AQ6:AT6"/>
    <mergeCell ref="C3:L3"/>
    <mergeCell ref="C6:F6"/>
    <mergeCell ref="G6:J6"/>
    <mergeCell ref="K6:N6"/>
    <mergeCell ref="O6:R6"/>
    <mergeCell ref="S6:V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2012-05-11T11:55:25Z</dcterms:created>
  <dcterms:modified xsi:type="dcterms:W3CDTF">2012-05-11T11:55:55Z</dcterms:modified>
  <cp:category/>
  <cp:version/>
  <cp:contentType/>
  <cp:contentStatus/>
</cp:coreProperties>
</file>